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ioffi\OneDrive - LAZIOcrea - Regione Lazio\Download lavorazione\"/>
    </mc:Choice>
  </mc:AlternateContent>
  <bookViews>
    <workbookView xWindow="-120" yWindow="-120" windowWidth="29040" windowHeight="15840"/>
  </bookViews>
  <sheets>
    <sheet name="RSA  2025" sheetId="5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D14" i="5" s="1"/>
  <c r="D12" i="5"/>
  <c r="D13" i="5" s="1"/>
  <c r="I13" i="5"/>
  <c r="D9" i="5" s="1"/>
  <c r="I18" i="5" l="1"/>
  <c r="I19" i="5" s="1"/>
  <c r="D20" i="5" s="1"/>
  <c r="J33" i="5" l="1"/>
  <c r="J32" i="5" s="1"/>
  <c r="J27" i="5" l="1"/>
  <c r="J26" i="5" s="1"/>
  <c r="J31" i="5"/>
  <c r="J30" i="5" s="1"/>
  <c r="J35" i="5"/>
  <c r="J25" i="5"/>
  <c r="J29" i="5"/>
  <c r="D24" i="5" l="1"/>
  <c r="J24" i="5"/>
  <c r="J28" i="5"/>
  <c r="J34" i="5"/>
  <c r="D23" i="5" l="1"/>
  <c r="D25" i="5" s="1"/>
</calcChain>
</file>

<file path=xl/sharedStrings.xml><?xml version="1.0" encoding="utf-8"?>
<sst xmlns="http://schemas.openxmlformats.org/spreadsheetml/2006/main" count="49" uniqueCount="46">
  <si>
    <t>Nome utente</t>
  </si>
  <si>
    <t>Quota</t>
  </si>
  <si>
    <t>NOTE</t>
  </si>
  <si>
    <t>PARAMETRI</t>
  </si>
  <si>
    <t>ISEE contribuente</t>
  </si>
  <si>
    <t>ISEE soglia minima</t>
  </si>
  <si>
    <t>Accompagno (S/N)</t>
  </si>
  <si>
    <t>N</t>
  </si>
  <si>
    <t>ISEE soglia massima</t>
  </si>
  <si>
    <t>Dati di riferimento</t>
  </si>
  <si>
    <t>Indennità di accompagnamento (mensile)</t>
  </si>
  <si>
    <t xml:space="preserve">Importo giornaliero indennità accompagnamento </t>
  </si>
  <si>
    <t>Coefficiente di compartecipazione</t>
  </si>
  <si>
    <t>mantenimento A</t>
  </si>
  <si>
    <t>Tariffa giornaliera sociale RSA</t>
  </si>
  <si>
    <t>mantenimento B</t>
  </si>
  <si>
    <t>S</t>
  </si>
  <si>
    <t>Importi giornalieri</t>
  </si>
  <si>
    <t>Importi giornalieri Mantenimento RSA</t>
  </si>
  <si>
    <t>Importo giornaliero a carico dell'Utente</t>
  </si>
  <si>
    <t>Importo giornaliero a carico del Comune (mantenimento A)</t>
  </si>
  <si>
    <t>Totale</t>
  </si>
  <si>
    <t>Importo giornaliero a carico dell'Utente (mantenimento A)</t>
  </si>
  <si>
    <t>Importo giornaliero a carico del Comune (mantenimento B)</t>
  </si>
  <si>
    <t>Importo giornaliero a carico dell'Utente (mantenimento B)</t>
  </si>
  <si>
    <t xml:space="preserve"> Inserire il nominativo dell'Utente</t>
  </si>
  <si>
    <t xml:space="preserve"> Inserire il valore ISEE </t>
  </si>
  <si>
    <t>Importo giornaliero a carico del Comune (mantenimento A tariffa ridotta)</t>
  </si>
  <si>
    <t>Importo giornaliero a carico dell'Utente (mantenimento A tariffa ridotta)</t>
  </si>
  <si>
    <t>Importo giornaliero a carico del Comune (mantenimento B tariffa ridotta)</t>
  </si>
  <si>
    <t>Importo giornaliero a carico dell'Utente (mantenimento B tariffa ridotta)</t>
  </si>
  <si>
    <t>Importo giornaliero a carico del Comune (semiresidenziale ridotta )</t>
  </si>
  <si>
    <t xml:space="preserve">semiresidenziale </t>
  </si>
  <si>
    <t>Importo giornaliero a carico del Comune (semiresidenziale)</t>
  </si>
  <si>
    <t>Importo giornaliero a carico dell'utente (semiresidenziale)</t>
  </si>
  <si>
    <t>Importo giornaliero a carico dell'utente (semiresidenziale ridotta )</t>
  </si>
  <si>
    <t>Accompagnamento (S/N)</t>
  </si>
  <si>
    <t>Area Minori e Persone fragili</t>
  </si>
  <si>
    <t xml:space="preserve">DIREZIONE REGIONALE INCLUSIONE SOCIALE </t>
  </si>
  <si>
    <t>mantenimento A - tariffa ridotta</t>
  </si>
  <si>
    <t>mantenimento B - tariffa ridotta</t>
  </si>
  <si>
    <t xml:space="preserve">semiresidenziale - tariffa ridotta </t>
  </si>
  <si>
    <t xml:space="preserve"> Esclusivamente per il regime residenziale selezionare (S/N) se è percepito l'accompagnamento  (cella C9) </t>
  </si>
  <si>
    <t>Importo giornaliero a carico del Comune/Distretto</t>
  </si>
  <si>
    <t>Selezionare il Livello da menu tendina (cella B20)</t>
  </si>
  <si>
    <t>importo indennità di accompagnamento mensile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</si>
</sst>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36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Gill Sans MT"/>
      <family val="2"/>
    </font>
    <font>
      <b/>
      <sz val="12"/>
      <color rgb="FF000036"/>
      <name val="Gill Sans MT"/>
      <family val="2"/>
    </font>
    <font>
      <sz val="12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2" xfId="0" applyFill="1" applyBorder="1" applyAlignment="1" applyProtection="1">
      <alignment horizontal="center" vertical="center"/>
      <protection locked="0"/>
    </xf>
    <xf numFmtId="39" fontId="5" fillId="2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0" fillId="3" borderId="2" xfId="0" applyFill="1" applyBorder="1" applyProtection="1"/>
    <xf numFmtId="164" fontId="0" fillId="0" borderId="2" xfId="0" applyNumberFormat="1" applyBorder="1" applyProtection="1"/>
    <xf numFmtId="164" fontId="0" fillId="0" borderId="2" xfId="0" applyNumberFormat="1" applyBorder="1" applyAlignment="1" applyProtection="1">
      <alignment wrapText="1"/>
    </xf>
    <xf numFmtId="164" fontId="0" fillId="0" borderId="0" xfId="0" applyNumberFormat="1" applyProtection="1"/>
    <xf numFmtId="0" fontId="0" fillId="0" borderId="2" xfId="0" applyBorder="1" applyProtection="1"/>
    <xf numFmtId="0" fontId="0" fillId="0" borderId="0" xfId="0" applyBorder="1" applyProtection="1"/>
    <xf numFmtId="164" fontId="0" fillId="0" borderId="0" xfId="0" applyNumberFormat="1" applyBorder="1" applyProtection="1"/>
    <xf numFmtId="49" fontId="0" fillId="0" borderId="0" xfId="0" applyNumberFormat="1" applyAlignment="1" applyProtection="1">
      <alignment wrapText="1"/>
    </xf>
    <xf numFmtId="164" fontId="0" fillId="0" borderId="0" xfId="0" applyNumberFormat="1" applyAlignment="1" applyProtection="1">
      <alignment vertical="center"/>
    </xf>
    <xf numFmtId="2" fontId="0" fillId="0" borderId="0" xfId="0" applyNumberFormat="1" applyProtection="1"/>
    <xf numFmtId="4" fontId="0" fillId="0" borderId="2" xfId="0" applyNumberFormat="1" applyBorder="1" applyProtection="1"/>
    <xf numFmtId="4" fontId="0" fillId="0" borderId="0" xfId="0" applyNumberFormat="1" applyProtection="1"/>
    <xf numFmtId="4" fontId="0" fillId="0" borderId="0" xfId="0" applyNumberFormat="1" applyBorder="1" applyProtection="1"/>
    <xf numFmtId="0" fontId="0" fillId="4" borderId="0" xfId="0" applyFill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164" fontId="3" fillId="0" borderId="0" xfId="0" applyNumberFormat="1" applyFont="1" applyProtection="1"/>
    <xf numFmtId="0" fontId="0" fillId="0" borderId="0" xfId="0" applyAlignment="1" applyProtection="1"/>
    <xf numFmtId="0" fontId="3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164" fontId="0" fillId="5" borderId="0" xfId="0" applyNumberFormat="1" applyFill="1" applyAlignment="1" applyProtection="1">
      <alignment vertical="center"/>
    </xf>
    <xf numFmtId="11" fontId="0" fillId="0" borderId="2" xfId="0" applyNumberFormat="1" applyBorder="1" applyProtection="1"/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2" xfId="0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righ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66675</xdr:rowOff>
    </xdr:from>
    <xdr:to>
      <xdr:col>1</xdr:col>
      <xdr:colOff>2705100</xdr:colOff>
      <xdr:row>2</xdr:row>
      <xdr:rowOff>3456</xdr:rowOff>
    </xdr:to>
    <xdr:pic>
      <xdr:nvPicPr>
        <xdr:cNvPr id="2" name="Immagine 1" descr="Regione Laz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9505" y="66675"/>
          <a:ext cx="1905000" cy="47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tabSelected="1" topLeftCell="B1" zoomScale="110" zoomScaleNormal="110" workbookViewId="0">
      <selection activeCell="M1" sqref="M1"/>
    </sheetView>
  </sheetViews>
  <sheetFormatPr defaultColWidth="9.140625" defaultRowHeight="15" x14ac:dyDescent="0.25"/>
  <cols>
    <col min="1" max="1" width="4.140625" style="3" customWidth="1"/>
    <col min="2" max="2" width="45" style="3" customWidth="1"/>
    <col min="3" max="3" width="3" style="3" customWidth="1"/>
    <col min="4" max="4" width="13" style="3" customWidth="1"/>
    <col min="5" max="5" width="45.85546875" style="3" customWidth="1"/>
    <col min="6" max="6" width="13" style="3" hidden="1" customWidth="1"/>
    <col min="7" max="7" width="10.42578125" style="3" hidden="1" customWidth="1"/>
    <col min="8" max="8" width="48.140625" style="3" hidden="1" customWidth="1"/>
    <col min="9" max="9" width="33.42578125" style="3" hidden="1" customWidth="1"/>
    <col min="10" max="10" width="20.85546875" style="3" hidden="1" customWidth="1"/>
    <col min="11" max="14" width="9.140625" style="3" customWidth="1"/>
    <col min="15" max="16384" width="9.140625" style="3"/>
  </cols>
  <sheetData>
    <row r="1" spans="2:9" ht="24.2" customHeight="1" x14ac:dyDescent="0.4">
      <c r="C1" s="4"/>
      <c r="D1" s="5" t="s">
        <v>38</v>
      </c>
      <c r="E1" s="6"/>
    </row>
    <row r="2" spans="2:9" ht="19.5" x14ac:dyDescent="0.4">
      <c r="C2" s="4"/>
      <c r="D2" s="7" t="s">
        <v>37</v>
      </c>
      <c r="E2" s="6"/>
    </row>
    <row r="6" spans="2:9" x14ac:dyDescent="0.25">
      <c r="B6" s="8" t="s">
        <v>0</v>
      </c>
      <c r="D6" s="9" t="s">
        <v>1</v>
      </c>
      <c r="E6" s="9" t="s">
        <v>2</v>
      </c>
      <c r="H6" s="8" t="s">
        <v>3</v>
      </c>
    </row>
    <row r="7" spans="2:9" x14ac:dyDescent="0.25">
      <c r="B7" s="32"/>
      <c r="C7" s="33"/>
      <c r="D7" s="10"/>
      <c r="E7" s="11" t="s">
        <v>25</v>
      </c>
    </row>
    <row r="8" spans="2:9" ht="22.5" customHeight="1" x14ac:dyDescent="0.25">
      <c r="B8" s="38" t="s">
        <v>4</v>
      </c>
      <c r="C8" s="39"/>
      <c r="D8" s="2">
        <v>0</v>
      </c>
      <c r="E8" s="12" t="s">
        <v>26</v>
      </c>
      <c r="H8" s="3" t="s">
        <v>5</v>
      </c>
      <c r="I8" s="13">
        <v>5000</v>
      </c>
    </row>
    <row r="9" spans="2:9" ht="42" customHeight="1" x14ac:dyDescent="0.25">
      <c r="B9" s="14" t="s">
        <v>36</v>
      </c>
      <c r="C9" s="1" t="s">
        <v>7</v>
      </c>
      <c r="D9" s="11">
        <f>IF(C9="S",I13,0)</f>
        <v>0</v>
      </c>
      <c r="E9" s="12" t="s">
        <v>42</v>
      </c>
      <c r="H9" s="3" t="s">
        <v>8</v>
      </c>
      <c r="I9" s="13">
        <v>20000</v>
      </c>
    </row>
    <row r="10" spans="2:9" x14ac:dyDescent="0.25">
      <c r="B10" s="15"/>
      <c r="D10" s="16"/>
      <c r="E10" s="16"/>
      <c r="I10" s="13"/>
    </row>
    <row r="11" spans="2:9" ht="18.95" customHeight="1" x14ac:dyDescent="0.25">
      <c r="B11" s="8" t="s">
        <v>9</v>
      </c>
      <c r="D11" s="16"/>
      <c r="E11" s="16"/>
      <c r="I11" s="13"/>
    </row>
    <row r="12" spans="2:9" ht="15" customHeight="1" x14ac:dyDescent="0.25">
      <c r="B12" s="35" t="s">
        <v>10</v>
      </c>
      <c r="C12" s="35"/>
      <c r="D12" s="11">
        <f>I12</f>
        <v>542.02</v>
      </c>
      <c r="E12" s="13"/>
      <c r="H12" s="17" t="s">
        <v>45</v>
      </c>
      <c r="I12" s="18">
        <v>542.02</v>
      </c>
    </row>
    <row r="13" spans="2:9" x14ac:dyDescent="0.25">
      <c r="B13" s="35" t="s">
        <v>11</v>
      </c>
      <c r="C13" s="35"/>
      <c r="D13" s="11">
        <f>ROUND(($D$12*12/365),2)</f>
        <v>17.82</v>
      </c>
      <c r="E13" s="13"/>
      <c r="F13" s="19">
        <v>0</v>
      </c>
      <c r="H13" s="3" t="s">
        <v>11</v>
      </c>
      <c r="I13" s="13">
        <f>ROUND(($I$12*12/365),2)</f>
        <v>17.82</v>
      </c>
    </row>
    <row r="14" spans="2:9" x14ac:dyDescent="0.25">
      <c r="B14" s="35" t="s">
        <v>12</v>
      </c>
      <c r="C14" s="35"/>
      <c r="D14" s="20">
        <f>ROUND(IF(($D$8&lt;5000),F13,F14),2)</f>
        <v>0</v>
      </c>
      <c r="E14" s="21"/>
      <c r="F14" s="22">
        <f>ROUND(($D$8-$I$8)/($I$9-$I$8),2)</f>
        <v>-0.33</v>
      </c>
      <c r="G14" s="22"/>
      <c r="H14" s="3" t="s">
        <v>13</v>
      </c>
      <c r="I14" s="13">
        <v>59.2</v>
      </c>
    </row>
    <row r="15" spans="2:9" x14ac:dyDescent="0.25">
      <c r="B15" s="29"/>
      <c r="C15" s="29"/>
      <c r="D15" s="22"/>
      <c r="E15" s="21"/>
      <c r="F15" s="22"/>
      <c r="G15" s="22"/>
      <c r="H15" s="3" t="s">
        <v>39</v>
      </c>
      <c r="I15" s="13">
        <v>45.71</v>
      </c>
    </row>
    <row r="16" spans="2:9" x14ac:dyDescent="0.25">
      <c r="H16" s="3" t="s">
        <v>15</v>
      </c>
      <c r="I16" s="13">
        <v>49.2</v>
      </c>
    </row>
    <row r="17" spans="2:10" x14ac:dyDescent="0.25">
      <c r="H17" s="3" t="s">
        <v>40</v>
      </c>
      <c r="I17" s="13">
        <v>35.71</v>
      </c>
    </row>
    <row r="18" spans="2:10" x14ac:dyDescent="0.25">
      <c r="H18" s="3" t="s">
        <v>32</v>
      </c>
      <c r="I18" s="13">
        <f>ROUND((I14*52/100),2)</f>
        <v>30.78</v>
      </c>
    </row>
    <row r="19" spans="2:10" x14ac:dyDescent="0.25">
      <c r="B19" s="34" t="s">
        <v>14</v>
      </c>
      <c r="C19" s="34"/>
      <c r="H19" s="3" t="s">
        <v>41</v>
      </c>
      <c r="I19" s="13">
        <f>ROUND((I18-10.49),2)</f>
        <v>20.29</v>
      </c>
    </row>
    <row r="20" spans="2:10" ht="25.5" customHeight="1" x14ac:dyDescent="0.25">
      <c r="B20" s="32" t="s">
        <v>41</v>
      </c>
      <c r="C20" s="33"/>
      <c r="D20" s="12">
        <f>IF(B20=H14,I14,IF(B20=H15,I15,IF(B20=H16,I16,IF(B20=H17,I17,IF(B20=H18,I18,IF(B20=H19,I19,"Manca Selezione"))))))</f>
        <v>20.29</v>
      </c>
      <c r="E20" s="31" t="s">
        <v>44</v>
      </c>
      <c r="H20" s="23"/>
      <c r="I20" s="13"/>
    </row>
    <row r="21" spans="2:10" x14ac:dyDescent="0.25">
      <c r="D21" s="13"/>
      <c r="E21" s="13"/>
      <c r="H21" s="3" t="s">
        <v>6</v>
      </c>
      <c r="I21" s="3" t="s">
        <v>16</v>
      </c>
      <c r="J21" s="3" t="s">
        <v>7</v>
      </c>
    </row>
    <row r="22" spans="2:10" x14ac:dyDescent="0.25">
      <c r="B22" s="34" t="s">
        <v>17</v>
      </c>
      <c r="C22" s="34"/>
      <c r="D22" s="13"/>
      <c r="E22" s="13"/>
    </row>
    <row r="23" spans="2:10" ht="20.25" customHeight="1" x14ac:dyDescent="0.25">
      <c r="B23" s="35" t="s">
        <v>43</v>
      </c>
      <c r="C23" s="35"/>
      <c r="D23" s="11">
        <f>ROUND(J24+J26+J28+J30+J32+J34,2)</f>
        <v>20.29</v>
      </c>
      <c r="E23" s="13"/>
      <c r="H23" s="8" t="s">
        <v>18</v>
      </c>
      <c r="J23" s="24"/>
    </row>
    <row r="24" spans="2:10" ht="22.5" customHeight="1" x14ac:dyDescent="0.25">
      <c r="B24" s="36" t="s">
        <v>19</v>
      </c>
      <c r="C24" s="36"/>
      <c r="D24" s="11">
        <f>ROUND(J25+J27+J29+J31+J33+J35,2)</f>
        <v>0</v>
      </c>
      <c r="E24" s="24"/>
      <c r="H24" s="3" t="s">
        <v>20</v>
      </c>
      <c r="I24" s="25"/>
      <c r="J24" s="30">
        <f>ROUND(IF(B20=H14,(D20-J25),0),2)</f>
        <v>0</v>
      </c>
    </row>
    <row r="25" spans="2:10" ht="24" customHeight="1" x14ac:dyDescent="0.3">
      <c r="B25" s="37" t="s">
        <v>21</v>
      </c>
      <c r="C25" s="37"/>
      <c r="D25" s="26">
        <f>D24+D23</f>
        <v>20.29</v>
      </c>
      <c r="E25" s="18"/>
      <c r="H25" s="27" t="s">
        <v>22</v>
      </c>
      <c r="I25" s="25"/>
      <c r="J25" s="18">
        <f>ROUND(IF(B20=H14,(D14*(D20-D9)+D9),0),2)</f>
        <v>0</v>
      </c>
    </row>
    <row r="26" spans="2:10" ht="18.75" x14ac:dyDescent="0.3">
      <c r="B26" s="28"/>
      <c r="C26" s="28"/>
      <c r="D26" s="26"/>
      <c r="E26" s="18"/>
      <c r="H26" s="3" t="s">
        <v>27</v>
      </c>
      <c r="I26" s="25"/>
      <c r="J26" s="30">
        <f>ROUND(IF(B20=H15,(D20-J27),0),2)</f>
        <v>0</v>
      </c>
    </row>
    <row r="27" spans="2:10" x14ac:dyDescent="0.25">
      <c r="E27" s="18"/>
      <c r="H27" s="27" t="s">
        <v>28</v>
      </c>
      <c r="J27" s="18">
        <f>ROUND(IF(B20=H15,(D14*(D20-D9)+D9),0),2)</f>
        <v>0</v>
      </c>
    </row>
    <row r="28" spans="2:10" x14ac:dyDescent="0.25">
      <c r="H28" s="27" t="s">
        <v>23</v>
      </c>
      <c r="J28" s="30">
        <f>ROUND(IF(B20=H16,(D20-J29),0),2)</f>
        <v>0</v>
      </c>
    </row>
    <row r="29" spans="2:10" x14ac:dyDescent="0.25">
      <c r="H29" s="27" t="s">
        <v>24</v>
      </c>
      <c r="J29" s="18">
        <f>ROUND(IF(B20=H16,(D14*(D20-D9)+D9),0),2)</f>
        <v>0</v>
      </c>
    </row>
    <row r="30" spans="2:10" x14ac:dyDescent="0.25">
      <c r="H30" s="3" t="s">
        <v>29</v>
      </c>
      <c r="I30" s="25"/>
      <c r="J30" s="30">
        <f>ROUND(IF(B20=H17,(D20-J31),0),2)</f>
        <v>0</v>
      </c>
    </row>
    <row r="31" spans="2:10" x14ac:dyDescent="0.25">
      <c r="H31" s="27" t="s">
        <v>30</v>
      </c>
      <c r="J31" s="18">
        <f>ROUND(IF(B20=H17,(D14*(D20-D9)+D9),0),2)</f>
        <v>0</v>
      </c>
    </row>
    <row r="32" spans="2:10" x14ac:dyDescent="0.25">
      <c r="H32" s="27" t="s">
        <v>33</v>
      </c>
      <c r="J32" s="30">
        <f>ROUND(IF(B20=H18,(D20-J33),0),2)</f>
        <v>0</v>
      </c>
    </row>
    <row r="33" spans="4:10" x14ac:dyDescent="0.25">
      <c r="H33" s="27" t="s">
        <v>34</v>
      </c>
      <c r="J33" s="18">
        <f>ROUND(IF(B20=H18,(D14*(D20-D9)+D9),0),2)</f>
        <v>0</v>
      </c>
    </row>
    <row r="34" spans="4:10" x14ac:dyDescent="0.25">
      <c r="D34" s="19"/>
      <c r="H34" s="27" t="s">
        <v>31</v>
      </c>
      <c r="J34" s="30">
        <f>ROUND(IF(B20=H19,(D20-J35),0),2)</f>
        <v>20.29</v>
      </c>
    </row>
    <row r="35" spans="4:10" x14ac:dyDescent="0.25">
      <c r="H35" s="27" t="s">
        <v>35</v>
      </c>
      <c r="J35" s="18">
        <f>ROUND(IF(B20=H19,(D14*(D20-D9)+D9),0),2)</f>
        <v>0</v>
      </c>
    </row>
    <row r="36" spans="4:10" x14ac:dyDescent="0.25">
      <c r="D36" s="18"/>
    </row>
    <row r="37" spans="4:10" x14ac:dyDescent="0.25">
      <c r="D37" s="18"/>
    </row>
    <row r="38" spans="4:10" x14ac:dyDescent="0.25">
      <c r="D38" s="18"/>
    </row>
    <row r="39" spans="4:10" x14ac:dyDescent="0.25">
      <c r="D39" s="18"/>
    </row>
    <row r="40" spans="4:10" x14ac:dyDescent="0.25">
      <c r="D40" s="18"/>
    </row>
  </sheetData>
  <sheetProtection algorithmName="SHA-512" hashValue="No5ji3DWvqu0bHn1biMixypLizpF6pA4bv2eaZsNrQWu4UH1yCNqgwX6UW9xWoQnbjO5f93DniKa81uKiqEVpw==" saltValue="TtRPTPnqyvdsETn7bCPm4A==" spinCount="100000" sheet="1" objects="1" scenarios="1"/>
  <mergeCells count="11">
    <mergeCell ref="B19:C19"/>
    <mergeCell ref="B7:C7"/>
    <mergeCell ref="B8:C8"/>
    <mergeCell ref="B12:C12"/>
    <mergeCell ref="B13:C13"/>
    <mergeCell ref="B14:C14"/>
    <mergeCell ref="B20:C20"/>
    <mergeCell ref="B22:C22"/>
    <mergeCell ref="B23:C23"/>
    <mergeCell ref="B24:C24"/>
    <mergeCell ref="B25:C25"/>
  </mergeCells>
  <dataValidations count="3">
    <dataValidation type="list" allowBlank="1" showInputMessage="1" showErrorMessage="1" error="Immettere &quot;S&quot; per SI e &quot;N&quot; per NO" sqref="C9">
      <formula1>$I$21:$J$21</formula1>
    </dataValidation>
    <dataValidation type="decimal" allowBlank="1" showInputMessage="1" showErrorMessage="1" error="ISEE fuori soglia _x000a_massima €20.000" sqref="D8">
      <formula1>0</formula1>
      <formula2>I9</formula2>
    </dataValidation>
    <dataValidation type="list" allowBlank="1" showInputMessage="1" showErrorMessage="1" sqref="B20:C20">
      <formula1>$H$14:$H$20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RSA 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Giada Di Giammarco</dc:creator>
  <cp:keywords/>
  <dc:description/>
  <cp:lastModifiedBy>Stefania Cioffi</cp:lastModifiedBy>
  <cp:revision/>
  <dcterms:created xsi:type="dcterms:W3CDTF">2016-11-16T09:44:29Z</dcterms:created>
  <dcterms:modified xsi:type="dcterms:W3CDTF">2025-02-11T09:49:09Z</dcterms:modified>
  <cp:category/>
  <cp:contentStatus/>
</cp:coreProperties>
</file>