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Questa_cartella_di_lavoro" hidePivotFieldList="1"/>
  <mc:AlternateContent xmlns:mc="http://schemas.openxmlformats.org/markup-compatibility/2006">
    <mc:Choice Requires="x15">
      <x15ac:absPath xmlns:x15ac="http://schemas.microsoft.com/office/spreadsheetml/2010/11/ac" url="C:\Users\dcasinelli\Box\PR 21-27 - Os 2.1 - Az. 2.1.1 e 2.2.1\09 TRASMISSIONE CONVENZIONI\"/>
    </mc:Choice>
  </mc:AlternateContent>
  <xr:revisionPtr revIDLastSave="0" documentId="13_ncr:1_{E3AA7E90-3B5C-4666-A736-A2E0855BC944}" xr6:coauthVersionLast="47" xr6:coauthVersionMax="47" xr10:uidLastSave="{00000000-0000-0000-0000-000000000000}"/>
  <bookViews>
    <workbookView xWindow="-108" yWindow="-108" windowWidth="23256" windowHeight="12576" activeTab="1" xr2:uid="{61ACAD3F-DDAC-4330-AA09-7F83198E57CA}"/>
  </bookViews>
  <sheets>
    <sheet name="ALLEGATO 1" sheetId="1" r:id="rId1"/>
    <sheet name="ALLEGATO 2" sheetId="5" r:id="rId2"/>
    <sheet name="Foglio2" sheetId="2" state="hidden" r:id="rId3"/>
  </sheets>
  <definedNames>
    <definedName name="alatri">Foglio2!$A$2:$A$3</definedName>
    <definedName name="albanolaziale">Foglio2!$A$4:$A$6</definedName>
    <definedName name="anagni">Foglio2!$A$7:$A$8</definedName>
    <definedName name="anzio">Foglio2!$A$9:$A$10</definedName>
    <definedName name="aprilia">Foglio2!$A$11</definedName>
    <definedName name="ardea">Foglio2!$A$12</definedName>
    <definedName name="_xlnm.Print_Area" localSheetId="0">'ALLEGATO 1'!$A$1:$D$44</definedName>
    <definedName name="_xlnm.Print_Area" localSheetId="1">'ALLEGATO 2'!$A$1:$G$37</definedName>
    <definedName name="cassino">Foglio2!$A$13:$A$14</definedName>
    <definedName name="ceccano">Foglio2!$A$15</definedName>
    <definedName name="cerveteri">Foglio2!$A$16</definedName>
    <definedName name="ciampino">Foglio2!$A$17</definedName>
    <definedName name="cisternadilatina">Foglio2!$A$18:$A$22</definedName>
    <definedName name="civitavecchia">Foglio2!$A$23:$A$24</definedName>
    <definedName name="colleferro">Foglio2!$A$25:$A$26</definedName>
    <definedName name="ferentino">Foglio2!$A$27</definedName>
    <definedName name="fiumicino">Foglio2!$A$28:$A$30</definedName>
    <definedName name="fondi">Foglio2!$A$31:$A$33</definedName>
    <definedName name="fontenuova">Foglio2!$A$34:$A$35</definedName>
    <definedName name="formia">Foglio2!$A$36</definedName>
    <definedName name="frascati">Foglio2!$A$37</definedName>
    <definedName name="frosinone">Foglio2!$A$38</definedName>
    <definedName name="genzanodiroma">Foglio2!$A$39:$A$40</definedName>
    <definedName name="grottaferrata">Foglio2!$A$41</definedName>
    <definedName name="guidoniamontecelio">Foglio2!$A$42:$A$44</definedName>
    <definedName name="ladispoli">Foglio2!$A$45:$A$46</definedName>
    <definedName name="latina">Foglio2!$A$47:$A$51</definedName>
    <definedName name="marino">Foglio2!$A$52</definedName>
    <definedName name="mentana">Foglio2!$A$53</definedName>
    <definedName name="minturno">Foglio2!$A$54</definedName>
    <definedName name="monterotondo">Foglio2!$A$55:$A$57</definedName>
    <definedName name="nettuno">Foglio2!$A$58:$A$59</definedName>
    <definedName name="palestrina">Foglio2!$A$60</definedName>
    <definedName name="pomezia">Foglio2!$A$61</definedName>
    <definedName name="rieti">Foglio2!$A$62:$A$64</definedName>
    <definedName name="sezze">Foglio2!$A$65:$A$66</definedName>
    <definedName name="sora">Foglio2!$A$67</definedName>
    <definedName name="terracina">Foglio2!$A$68:$A$70</definedName>
    <definedName name="_xlnm.Print_Titles" localSheetId="0">'ALLEGATO 1'!$7:$7</definedName>
    <definedName name="tivoli">Foglio2!$A$71</definedName>
    <definedName name="velletri">Foglio2!$A$72</definedName>
    <definedName name="viterbo">Foglio2!$A$73:$A$75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B5" i="5" l="1"/>
  <c r="G16" i="5" l="1"/>
  <c r="G15" i="5"/>
  <c r="D16" i="5"/>
  <c r="D15" i="5"/>
  <c r="B4" i="5"/>
  <c r="B5" i="1"/>
  <c r="B4" i="1" l="1"/>
  <c r="G9" i="5"/>
  <c r="A8" i="5" s="1"/>
  <c r="D10" i="1"/>
  <c r="D13" i="1"/>
  <c r="D16" i="1"/>
  <c r="D19" i="1"/>
  <c r="D25" i="1"/>
  <c r="D36" i="1" l="1"/>
  <c r="D38" i="1" s="1"/>
</calcChain>
</file>

<file path=xl/sharedStrings.xml><?xml version="1.0" encoding="utf-8"?>
<sst xmlns="http://schemas.openxmlformats.org/spreadsheetml/2006/main" count="482" uniqueCount="425">
  <si>
    <t>ALLEGATO 1</t>
  </si>
  <si>
    <t>Quadro Economico preliminare dei lavori previsti dalla Diagnosi energetica</t>
  </si>
  <si>
    <t>Comune di</t>
  </si>
  <si>
    <t>CUP</t>
  </si>
  <si>
    <t>Edificio</t>
  </si>
  <si>
    <t>ID</t>
  </si>
  <si>
    <t>Descrizione</t>
  </si>
  <si>
    <r>
      <t>Dimensioni intervento (</t>
    </r>
    <r>
      <rPr>
        <b/>
        <i/>
        <sz val="10"/>
        <color theme="1"/>
        <rFont val="Arial Narrow"/>
        <family val="2"/>
      </rPr>
      <t>consistenza lavorazioni</t>
    </r>
    <r>
      <rPr>
        <b/>
        <sz val="10"/>
        <color theme="1"/>
        <rFont val="Arial Narrow"/>
        <family val="2"/>
      </rPr>
      <t>)</t>
    </r>
  </si>
  <si>
    <t>Importo [€]</t>
  </si>
  <si>
    <t>A</t>
  </si>
  <si>
    <t>LAVORI, FORNITURE E SERVIZI A BASE DI GARA</t>
  </si>
  <si>
    <t>A.1</t>
  </si>
  <si>
    <t>LAVORI</t>
  </si>
  <si>
    <t>a.1.1</t>
  </si>
  <si>
    <t>Impianti Fotovoltaici</t>
  </si>
  <si>
    <t>Potenza installata kW (a)/Capacità storage kWh (b)</t>
  </si>
  <si>
    <t>a)</t>
  </si>
  <si>
    <t>Realizzazione, acquisto ed installazione di impianti FV, apparecchiature e strumenti necessari alla realizzazione dell'intervento, compresi quelli per il telecontrollo</t>
  </si>
  <si>
    <t>b)</t>
  </si>
  <si>
    <t>Realizzazione, acquisto ed installazione di sistemi di storage elettrico degli impianti</t>
  </si>
  <si>
    <t>a.1.2</t>
  </si>
  <si>
    <t>Impianti Solari termici</t>
  </si>
  <si>
    <t>Superficie netta captante mq (a)/volume m3 (b)</t>
  </si>
  <si>
    <r>
      <t>Realizzazione, acquisto ed installazione di impianti, apparecchiature e strumenti necessari alla realizzazione dell'impianto, comprese le opere impiantistiche ed edili per l'allacciamento alle utenze (</t>
    </r>
    <r>
      <rPr>
        <i/>
        <sz val="10"/>
        <color theme="1"/>
        <rFont val="Arial Narrow"/>
        <family val="2"/>
      </rPr>
      <t>ove comprensivo di sistema di accumulo termico e componentistica diversa con compilare il successivo punto b</t>
    </r>
    <r>
      <rPr>
        <sz val="10"/>
        <color theme="1"/>
        <rFont val="Arial Narrow"/>
        <family val="2"/>
      </rPr>
      <t>)</t>
    </r>
  </si>
  <si>
    <t>Realizzazione, acquisto ed installazione di sistemi di accumulo termico</t>
  </si>
  <si>
    <t>a.1.3</t>
  </si>
  <si>
    <t>Sistemi di climatizzazione e ACS a pompa di calore geotermica (no ad assorbimento)</t>
  </si>
  <si>
    <r>
      <t>Realizzazione campo sonde geotermiche comprensivo del ground response test (</t>
    </r>
    <r>
      <rPr>
        <i/>
        <sz val="10"/>
        <color theme="1"/>
        <rFont val="Arial Narrow"/>
        <family val="2"/>
      </rPr>
      <t>ove necessario se scambio con terreno</t>
    </r>
    <r>
      <rPr>
        <sz val="10"/>
        <color theme="1"/>
        <rFont val="Arial Narrow"/>
        <family val="2"/>
      </rPr>
      <t xml:space="preserve">) </t>
    </r>
  </si>
  <si>
    <t>Acquisto ed installazione di impianto geotermico a bassa entalpia comprensivo delle apparecchiature e strumenti necessari alla corretta realizzazione dell'impianto, incluse le opere impiantistiche ed edili per l'allacciamento alle utenze</t>
  </si>
  <si>
    <t>a.1.4</t>
  </si>
  <si>
    <t>Interventi di riqualificazione ed efficientamento energetico degli impianti</t>
  </si>
  <si>
    <t>n. apparecchi illuminanti (e)</t>
  </si>
  <si>
    <t>Acquisto ed installazione di sistemi a pompa di calore a compressione incluse le opere impiantistiche ed edili per l'allacciamento alle utenze e le apparecchiature sussidiarie al corretto funzionamento dell'impianto (installazione boiler di accumulo ed inerziali e altra componentistica dedicata)</t>
  </si>
  <si>
    <t>Opere di adeguamento degli apparati e della rete di distribuzione ed emissione del vettore termico/frigorifero nell’edificio compresa la sostituzione dei terminali di erogazione (installazione di circuiti di riscaldamento a pavimento/soffitto/ canalizzazioni aerauliche, aerotermi/ventilconvettori, corpi radianti a bassa temperatura, ecc.)</t>
  </si>
  <si>
    <t>c)</t>
  </si>
  <si>
    <t>Opere di adeguamento alla mutata condizione impiantistica degli apparati e della rete di distribuzione di energia elettrica nell’edificio ivi compresi sistemi di rifasamento dei carichi</t>
  </si>
  <si>
    <t>d)</t>
  </si>
  <si>
    <t>Acquisto ed installazione di dispositivi a rete per l'automazione e controllo delle utenze energetiche (elettriche e termiche) per consentire il raggiungimento nell'edificio di almeno classe BACS B (advanced ai sensi del D.M. 26/06/2015 - regolazione integrata del clima se ristrutturazione importante di 1° Livello)</t>
  </si>
  <si>
    <t>e)</t>
  </si>
  <si>
    <t>Acquisto ed installazione di apparecchiature di illuminazione interna/esterna ad alta efficienza</t>
  </si>
  <si>
    <t>a.1.5</t>
  </si>
  <si>
    <r>
      <t>Interventi di efficientamento dell'involucro edilizio (</t>
    </r>
    <r>
      <rPr>
        <i/>
        <sz val="10"/>
        <color rgb="FF000000"/>
        <rFont val="Arial Narrow"/>
        <family val="2"/>
      </rPr>
      <t>tutti i materiali impiegati devono avere Marcatura CE</t>
    </r>
    <r>
      <rPr>
        <sz val="10"/>
        <color rgb="FF000000"/>
        <rFont val="Arial Narrow"/>
        <family val="2"/>
      </rPr>
      <t>)</t>
    </r>
  </si>
  <si>
    <t>Superficie da efficientare mq</t>
  </si>
  <si>
    <t>Interventi di coibentazione della copertura incluse le opere accessorie necessarie a garantire le prestazioni termoigrometriche del componente (impermeabilizzazione, barriere e freni al vapore)</t>
  </si>
  <si>
    <r>
      <t>Posa in opera di sistemi di coibentazione delle pareti verticali con isolamento a cappotto esterno (</t>
    </r>
    <r>
      <rPr>
        <i/>
        <sz val="10"/>
        <color theme="1"/>
        <rFont val="Arial Narrow"/>
        <family val="2"/>
      </rPr>
      <t>ove possibile</t>
    </r>
    <r>
      <rPr>
        <sz val="10"/>
        <color theme="1"/>
        <rFont val="Arial Narrow"/>
        <family val="2"/>
      </rPr>
      <t xml:space="preserve">) </t>
    </r>
    <r>
      <rPr>
        <u/>
        <sz val="10"/>
        <color theme="1"/>
        <rFont val="Arial Narrow"/>
        <family val="2"/>
      </rPr>
      <t>incluse tutte le lavorazioni accessorie utili alla correzione dei ponti termici</t>
    </r>
    <r>
      <rPr>
        <sz val="10"/>
        <color theme="1"/>
        <rFont val="Arial Narrow"/>
        <family val="2"/>
      </rPr>
      <t>. Il sistema a cappotto deve essere certificato ETA (</t>
    </r>
    <r>
      <rPr>
        <i/>
        <sz val="10"/>
        <color theme="1"/>
        <rFont val="Arial Narrow"/>
        <family val="2"/>
      </rPr>
      <t>European Technical Approval rilasciato dall’EOTA</t>
    </r>
    <r>
      <rPr>
        <sz val="10"/>
        <color theme="1"/>
        <rFont val="Arial Narrow"/>
        <family val="2"/>
      </rPr>
      <t>)</t>
    </r>
  </si>
  <si>
    <t>Sostituzione degli infissi esistenti e posa in opera dei nuovi serramenti (i serramenti devono essere certificati per la trasmittanza termica [norma di prodotto UNI EN 14351-1 Parte 1] e per l'isolamento acustico [UNI 11296:2024])</t>
  </si>
  <si>
    <t>Altri lavori di efficientamento dell'involucro edilizio con riferimento a tecniche passive/bioclimatiche</t>
  </si>
  <si>
    <t>Superficie mq/volume mc/altro</t>
  </si>
  <si>
    <t>- pareti e coperture ventilate</t>
  </si>
  <si>
    <t>- facciate verdi</t>
  </si>
  <si>
    <t>- ambienti e volumi "serra"</t>
  </si>
  <si>
    <t>- altro (specificare)</t>
  </si>
  <si>
    <t>aggiungere righe per quanto necessita</t>
  </si>
  <si>
    <t>TOTALE IMPORTO LAVORI A BASE GARA SOGGETTO A RIBASSO</t>
  </si>
  <si>
    <t>A.2</t>
  </si>
  <si>
    <t>COSTI PER LA SICUREZZA NON SOGGETTI A RIBASSO</t>
  </si>
  <si>
    <t>TOTALE A (A.1 + A.2)</t>
  </si>
  <si>
    <t>IMPORTO DEI LAVORI DICHIARATO NELLA SCHEDA PROGETTUALE ALLEGATA ALLA DOMANDA</t>
  </si>
  <si>
    <t>Se scostamento significativo (&gt;20%) motivare</t>
  </si>
  <si>
    <t>Potenza termica kW (b)</t>
  </si>
  <si>
    <t>Alatri</t>
  </si>
  <si>
    <t>Albano Laziale</t>
  </si>
  <si>
    <t>Anagni</t>
  </si>
  <si>
    <t>Anzio</t>
  </si>
  <si>
    <t>Aprilia</t>
  </si>
  <si>
    <t>Ardea</t>
  </si>
  <si>
    <t>Cassino</t>
  </si>
  <si>
    <t>Ceccano</t>
  </si>
  <si>
    <t>Cerveteri</t>
  </si>
  <si>
    <t>Ciampino</t>
  </si>
  <si>
    <t>Cisterna Di Latina</t>
  </si>
  <si>
    <t>Civitavecchia</t>
  </si>
  <si>
    <t>Colleferro</t>
  </si>
  <si>
    <t>Ferentino</t>
  </si>
  <si>
    <t>Fiumicino</t>
  </si>
  <si>
    <t>Fondi</t>
  </si>
  <si>
    <t>Fonte Nuova</t>
  </si>
  <si>
    <t>Formia</t>
  </si>
  <si>
    <t>Frascati</t>
  </si>
  <si>
    <t>Frosinone</t>
  </si>
  <si>
    <t>Genzano Di Roma</t>
  </si>
  <si>
    <t>Grottaferrata</t>
  </si>
  <si>
    <t>Guidonia Montecelio</t>
  </si>
  <si>
    <t>Ladispoli</t>
  </si>
  <si>
    <t>Latina</t>
  </si>
  <si>
    <t>Marino</t>
  </si>
  <si>
    <t>Mentana</t>
  </si>
  <si>
    <t>Minturno</t>
  </si>
  <si>
    <t>Monterotondo</t>
  </si>
  <si>
    <t>Nettuno</t>
  </si>
  <si>
    <t>Palestrina</t>
  </si>
  <si>
    <t>Pomezia</t>
  </si>
  <si>
    <t>Rieti</t>
  </si>
  <si>
    <t>Sezze</t>
  </si>
  <si>
    <t>Sora</t>
  </si>
  <si>
    <t>Terracina</t>
  </si>
  <si>
    <t>Tivoli</t>
  </si>
  <si>
    <t>Velletri</t>
  </si>
  <si>
    <t>Viterbo</t>
  </si>
  <si>
    <t>BENEFICIARIO</t>
  </si>
  <si>
    <t>CONTRIBUTO FESR</t>
  </si>
  <si>
    <t>A0850B0001</t>
  </si>
  <si>
    <t>G54J25000020008</t>
  </si>
  <si>
    <t>A0850B0002</t>
  </si>
  <si>
    <t>G54J25000010002</t>
  </si>
  <si>
    <t>A0850B0003</t>
  </si>
  <si>
    <t>D14D25000250008</t>
  </si>
  <si>
    <t>A0850B0005</t>
  </si>
  <si>
    <t>D14D25000260008</t>
  </si>
  <si>
    <t>A0850B0004</t>
  </si>
  <si>
    <t>D14D25000370008</t>
  </si>
  <si>
    <t>A0850B0007</t>
  </si>
  <si>
    <t>F84J25000030002</t>
  </si>
  <si>
    <t>A0850B0006</t>
  </si>
  <si>
    <t>F84J25000040002</t>
  </si>
  <si>
    <t>A0850B0008</t>
  </si>
  <si>
    <t>F54D25000490002</t>
  </si>
  <si>
    <t>A0850B0009</t>
  </si>
  <si>
    <t>F54D25000500002</t>
  </si>
  <si>
    <t>A0850B0010</t>
  </si>
  <si>
    <t>G14J25000010006</t>
  </si>
  <si>
    <t>A0850B0011</t>
  </si>
  <si>
    <t>D74D25000250002</t>
  </si>
  <si>
    <t>A0850B0012</t>
  </si>
  <si>
    <t>I34J25000060008</t>
  </si>
  <si>
    <t>A0850B0013</t>
  </si>
  <si>
    <t xml:space="preserve"> I34D25000560008</t>
  </si>
  <si>
    <t>A0850B0014</t>
  </si>
  <si>
    <t>B84D25000780008</t>
  </si>
  <si>
    <t>A0850B0015</t>
  </si>
  <si>
    <t>C94D25000590002</t>
  </si>
  <si>
    <t>A0850B0016</t>
  </si>
  <si>
    <t>G84D25000730002</t>
  </si>
  <si>
    <t>A0850B0020</t>
  </si>
  <si>
    <t>C53C25000070006</t>
  </si>
  <si>
    <t>A0850B0018</t>
  </si>
  <si>
    <t>A0850B0019</t>
  </si>
  <si>
    <t>A0850B0017</t>
  </si>
  <si>
    <t>A0850B0021</t>
  </si>
  <si>
    <t>A0850B0022</t>
  </si>
  <si>
    <t>J34J25000050006</t>
  </si>
  <si>
    <t>A0850B0023</t>
  </si>
  <si>
    <t>J34J25000060006</t>
  </si>
  <si>
    <t>A0850B0024</t>
  </si>
  <si>
    <t>D54J25000070008</t>
  </si>
  <si>
    <t>A0850B0025</t>
  </si>
  <si>
    <t>D54D25000400008</t>
  </si>
  <si>
    <t>A0850B0026</t>
  </si>
  <si>
    <t>PROV0000053719</t>
  </si>
  <si>
    <t>A0850B0028</t>
  </si>
  <si>
    <t>F14D25000600002</t>
  </si>
  <si>
    <t>A0850B0029</t>
  </si>
  <si>
    <t>F14D25000610002</t>
  </si>
  <si>
    <t>A0850B0027</t>
  </si>
  <si>
    <t>F14D25000590002</t>
  </si>
  <si>
    <t>A0850B0030</t>
  </si>
  <si>
    <t>G74J25000080002</t>
  </si>
  <si>
    <t>A0850B0031</t>
  </si>
  <si>
    <t>G74J25000070002</t>
  </si>
  <si>
    <t>A0850B0032</t>
  </si>
  <si>
    <t>G74H25000040002</t>
  </si>
  <si>
    <t>A0850B0033</t>
  </si>
  <si>
    <t>D33I25000030006</t>
  </si>
  <si>
    <t>A0850B0034</t>
  </si>
  <si>
    <t>D33I25000040002</t>
  </si>
  <si>
    <t>A0850B0035</t>
  </si>
  <si>
    <t>H83I25000030002</t>
  </si>
  <si>
    <t>A0850B0036</t>
  </si>
  <si>
    <t>I13C25000140002</t>
  </si>
  <si>
    <t>A0850B0037</t>
  </si>
  <si>
    <t>E44D25000820008</t>
  </si>
  <si>
    <t>A0850B0039</t>
  </si>
  <si>
    <t>B54J25000150002</t>
  </si>
  <si>
    <t>A0850B0038</t>
  </si>
  <si>
    <t>B54D25000380002</t>
  </si>
  <si>
    <t>A0850B0040</t>
  </si>
  <si>
    <t>E84D25000410002</t>
  </si>
  <si>
    <t>A0850B0041</t>
  </si>
  <si>
    <t>F94D25000260002</t>
  </si>
  <si>
    <t>A0850B0042</t>
  </si>
  <si>
    <t>A0850B0043</t>
  </si>
  <si>
    <t>A0850B0044</t>
  </si>
  <si>
    <t>E64D25000400008</t>
  </si>
  <si>
    <t>A0850B0045</t>
  </si>
  <si>
    <t>E64D25000410008</t>
  </si>
  <si>
    <t>A0850B0049</t>
  </si>
  <si>
    <t>B23I25000040006</t>
  </si>
  <si>
    <t>A0850B0050</t>
  </si>
  <si>
    <t>B23I25000020006</t>
  </si>
  <si>
    <t>A0850B0047</t>
  </si>
  <si>
    <t>B23I25000050006</t>
  </si>
  <si>
    <t>A0850B0048</t>
  </si>
  <si>
    <t>B23I25000060006</t>
  </si>
  <si>
    <t>A0850B0046</t>
  </si>
  <si>
    <t>B23I25000030006</t>
  </si>
  <si>
    <t>A0850B0051</t>
  </si>
  <si>
    <t>14J255000040002</t>
  </si>
  <si>
    <t>A0850B0052</t>
  </si>
  <si>
    <t>J33C25000210002</t>
  </si>
  <si>
    <t>A0850B0053</t>
  </si>
  <si>
    <t>F54J25000030002</t>
  </si>
  <si>
    <t>A0850B0055</t>
  </si>
  <si>
    <t>I94D25000460008</t>
  </si>
  <si>
    <t>A0850B0056</t>
  </si>
  <si>
    <t>I94J25000050008</t>
  </si>
  <si>
    <t>A0850B0054</t>
  </si>
  <si>
    <t>I94D25000470008</t>
  </si>
  <si>
    <t>A0850B0058</t>
  </si>
  <si>
    <t>G74D25000630002</t>
  </si>
  <si>
    <t>A0850B0057</t>
  </si>
  <si>
    <t>A0850B0059</t>
  </si>
  <si>
    <t>H93C25000060006</t>
  </si>
  <si>
    <t>A0850B0060</t>
  </si>
  <si>
    <t>PROV0000053840</t>
  </si>
  <si>
    <t>A0850B0061</t>
  </si>
  <si>
    <t>F14D25000470002</t>
  </si>
  <si>
    <t>A0850B0062</t>
  </si>
  <si>
    <t>F14J25000090002</t>
  </si>
  <si>
    <t>A0850B0063</t>
  </si>
  <si>
    <t>F14J25000080002</t>
  </si>
  <si>
    <t>A0850B0065</t>
  </si>
  <si>
    <t>C14H25000090002</t>
  </si>
  <si>
    <t>A0850B0064</t>
  </si>
  <si>
    <t>C14J25000060002</t>
  </si>
  <si>
    <t>A0850B0066</t>
  </si>
  <si>
    <t>E44D25000860002</t>
  </si>
  <si>
    <t>A0850B0067</t>
  </si>
  <si>
    <t>J53I25000030006</t>
  </si>
  <si>
    <t>A0850B0068</t>
  </si>
  <si>
    <t>J53C25000310006</t>
  </si>
  <si>
    <t>A0850B0069</t>
  </si>
  <si>
    <t>J53I25000040006</t>
  </si>
  <si>
    <t>A0850B0070</t>
  </si>
  <si>
    <t>D34D25000550006</t>
  </si>
  <si>
    <t>A0850B0071</t>
  </si>
  <si>
    <t>I14D25000430006</t>
  </si>
  <si>
    <t>A0850B0074</t>
  </si>
  <si>
    <t>D84J25000040002</t>
  </si>
  <si>
    <t>A0850B0073</t>
  </si>
  <si>
    <t>D89J22000500002</t>
  </si>
  <si>
    <t>A0850B0072</t>
  </si>
  <si>
    <t>D84D25000380002</t>
  </si>
  <si>
    <t>ID SIGEM</t>
  </si>
  <si>
    <t>ID ISTRUTTORIA</t>
  </si>
  <si>
    <t>TITOLO INTERVENTO</t>
  </si>
  <si>
    <t>DOTAZIONE</t>
  </si>
  <si>
    <t>OS 2.1 FESR</t>
  </si>
  <si>
    <t>OS 2.2 FESR</t>
  </si>
  <si>
    <t>Alatri_G00766-03011-001</t>
  </si>
  <si>
    <t>Efficientamento energetico della piscina comunale</t>
  </si>
  <si>
    <t>Alatri_G00766-03011-002</t>
  </si>
  <si>
    <t>Efficientamento energetico del Palazzetto dello Sport Gianni Minnucci</t>
  </si>
  <si>
    <t>Albano Laziale_G00766-00041-001</t>
  </si>
  <si>
    <t>INTERVENTI DI EFFICIENZA ENERGETICA E REALIZZAZIONE DI SISTEMI DI PRODUZIONE DI ENERGIA DA FONTI RINNOVABILI NELL’ I.C. ALBANO, PLESSO "COLLODI”</t>
  </si>
  <si>
    <t>Albano Laziale_G00766-00041-003</t>
  </si>
  <si>
    <t>INTERVENTI DI EFFICIENZA ENERGETICA E REALIZZAZIONE DI SISTEMI DI PRODUZIONE DI ENERGIA DA FONTI RINNOVABILI NELL’ I.C. ALBANO, PLESSO "Piazza XXV Aprile”</t>
  </si>
  <si>
    <t>Albano Laziale_G00766-00041-002</t>
  </si>
  <si>
    <t>INTERVENTI DI EFFICIENZA ENERGETICA E REALIZZAZIONE DI SISTEMI DI PRODUZIONE DI ENERGIA DA FONTI RINNOVABILI NELL’ I.C. ALBANO, PLESSO "ROSSINI”</t>
  </si>
  <si>
    <t>Anagni_G00766-03012-002</t>
  </si>
  <si>
    <t>INTERVENTI DI EFFICIENZA ENERGETICA E REALIZZAZIONE DI SISTEMI DI PRODUZIONE DI ENERGIA DA FONTI RINNOVABILI NELLA PISCINA COMUNALE</t>
  </si>
  <si>
    <t>Anagni_G00766-03012-001</t>
  </si>
  <si>
    <t>INTERVENTI DI EFFICIENZA ENERGETICA E REALIZZAZIONE DI SISTEMI DI PRODUZIONE DI ENERGIA DA FONTI RINNOVABILI PALAZZETTO DELLO SPORT “TIZIANO CIOTTI”</t>
  </si>
  <si>
    <t>Anzio_G00766-00042-001</t>
  </si>
  <si>
    <t>Anzio_G00766-00042-002</t>
  </si>
  <si>
    <t>Aprilia_G00766-04011-001</t>
  </si>
  <si>
    <t xml:space="preserve">RIQUALIFICAZIONE ENERGETICA E REALIZZAZIONE DI NUOVI IMPIANTI DI PRODUZIONE DI ENERGIA DA FONTI RINNOVABILI </t>
  </si>
  <si>
    <t>Ardea_G00766-00040-001</t>
  </si>
  <si>
    <t>EFFICIENTAMENTO ENERGETICO SCUOLA ARDEA 2</t>
  </si>
  <si>
    <t>Cassino_G00766-03043-001</t>
  </si>
  <si>
    <t>INTERVENTI DI EFFICIENZA ENERGETICA E REALIZZAZIONE DI SISTEMI DI PRODUZIONE DI ENERGIA DA FONTI RINNOVABILI NEGLI EDIFICI COMUNALI DI PIAZZA DE GASPERI 1 DEL COMUNE DI CASSINO (FR)</t>
  </si>
  <si>
    <t>Cassino_G00766-03043-002</t>
  </si>
  <si>
    <t>INTERVENTI DI EFFICIENZA ENERGETICA E REALIZZAZIONE DI SISTEMI DI PRODUZIONE DI ENERGIA DA FONTI RINNOVABILI NELL’EDIFICIO PALAZZO DELLA CULTURA DEL COMUNE DI CASSINO (FR) CUP I34D25000560008</t>
  </si>
  <si>
    <t>Ceccano_G00766-03023-001</t>
  </si>
  <si>
    <t>INTERVENTI DI EFFICIENZA ENERGETICA E REALIZZAZIONE DI SISTEMI DI PRODUZIONE DI ENERGIA DA FONTI RINNOVABILI NELLA SCUOLA GAETANO LATINI DEL COMUNE DI CECCANO (FR)</t>
  </si>
  <si>
    <t>Cerveteri_G00766-00052-001</t>
  </si>
  <si>
    <t>Interventi per efficienza energetica – IC Marina di Cerveteri – plesso scolastico di via Castel Giuliano</t>
  </si>
  <si>
    <t>Ciampino_G00766-00043-001</t>
  </si>
  <si>
    <t>INTERVENTI DI EFFICIENZA ENERGETICA E REALIZZAZIONE DI SISTEMI DI PRODUZIONE DI ENERGIA DA FONTI RINNOVABILI NEL PLESSO SCOLASTICO ”TOMMASO ROSSI"</t>
  </si>
  <si>
    <t>Cisterna Di Latina_G00766-04012-004</t>
  </si>
  <si>
    <t>“Lavori di efficientamento energetico Delle scuole comunali: Scuola Caselli Prato Cesarino”</t>
  </si>
  <si>
    <t>Cisterna Di Latina_G00766-04012-002</t>
  </si>
  <si>
    <t>"Lavori di efficientamento energetico delle scuole comunali: Scuola Isolabella”</t>
  </si>
  <si>
    <t>Cisterna Di Latina_G00766-04012-003</t>
  </si>
  <si>
    <t>“Lavori di efficientamento energetico delle scuole comunali: Scuola A. Imperiali Le Castella”</t>
  </si>
  <si>
    <t>Cisterna Di Latina_G00766-04012-001</t>
  </si>
  <si>
    <t>“Lavori di efficientamento energetico Delle scuole comunali: Scuola Borgo Flora Primaria”</t>
  </si>
  <si>
    <t>Cisterna Di Latina_G00766-04012-005</t>
  </si>
  <si>
    <t>“Lavori di efficientamento energetico Delle scuole comunali: Scuola 17 Rubbia”</t>
  </si>
  <si>
    <t>Civitavecchia_G00766-00053-001</t>
  </si>
  <si>
    <t>Efficientamento energetico piscina comunale</t>
  </si>
  <si>
    <t>Civitavecchia_G00766-00053-002</t>
  </si>
  <si>
    <t>Efficientamento stadio Fattori</t>
  </si>
  <si>
    <t>Colleferro_G00766-00034-001</t>
  </si>
  <si>
    <t>Efficientamento energetico e riduzione delle emissioni di gas effetto serra delle palestre e servizi del Pala Romboli</t>
  </si>
  <si>
    <t>Colleferro_G00766-00034-002</t>
  </si>
  <si>
    <t>Riqualificazione energetica scuola G.P.D.</t>
  </si>
  <si>
    <t>Ferentino_G00766-03013-001</t>
  </si>
  <si>
    <t>INTERVENTO DI EFFICIENTAMENTO ENERGRTICO "PALAZZO SEDE COMUNALE</t>
  </si>
  <si>
    <t>Fiumicino_G00766-00054-003</t>
  </si>
  <si>
    <t>Riqualificazione Energetica Scuola Elementare e materna "Madonnella"</t>
  </si>
  <si>
    <t>Fiumicino_G00766-00054-001</t>
  </si>
  <si>
    <t>Riqualificazione Energetica Scuola Elementare e materna "C.Colombo"</t>
  </si>
  <si>
    <t>Fiumicino_G00766-00054-002</t>
  </si>
  <si>
    <t>Riqualificazione Energetica Scuola media "S.Giorgio"</t>
  </si>
  <si>
    <t>Fondi_G00766-04022-001</t>
  </si>
  <si>
    <t>RIQUALIFICAZIONE SOSTENIBILE ED EFFICIENTAMENTO ENERGETICO DEL PALAZZETTO DELLO SPORT</t>
  </si>
  <si>
    <t>Fondi_G00766-04022-002</t>
  </si>
  <si>
    <t>RIQUALIFICAZIONE ENERGETICA DEL PALAZZO COMUNALE</t>
  </si>
  <si>
    <t>Fondi_G00766-04022-003</t>
  </si>
  <si>
    <t>RIQUALIFICAZIONE ENERGETICA DEL CENTRO MULTIMEDIALE “DAN DANINO DI SARRA”</t>
  </si>
  <si>
    <t>Fonte Nuova_G00766-00013-001</t>
  </si>
  <si>
    <t>Efficientamento Energetico dell’edificio del Settore Tecnico in via Machiavelli 1</t>
  </si>
  <si>
    <t>Fonte Nuova_G00766-00013-002</t>
  </si>
  <si>
    <t>Intervento di efficientamento energetico dell’impianto Sportivo “Don Antonio Morelli”</t>
  </si>
  <si>
    <t>Formia_G00766-04023-001</t>
  </si>
  <si>
    <t>Efficientamento energetico dell'edificio sportivo comunale polifunzionale denominato "PalaFabiani".</t>
  </si>
  <si>
    <t>Frascati_G00766-00044-001</t>
  </si>
  <si>
    <t>INTERVENTO DI EFFICIENTAMENTO ENERGETICO EDIFICIO SCOLASTICO VIA D'AZEGLIO</t>
  </si>
  <si>
    <t>Frosinone_G00766-03100-001</t>
  </si>
  <si>
    <t>Efficientamento energetico della scuola secondaria di I grado “Campo Coni”</t>
  </si>
  <si>
    <t>Genzano Di Roma_G00766-00045-002</t>
  </si>
  <si>
    <t>INTERVENTO EFFCIENTAMENTO ENERGETICO SCUOLA G.GARIBALDI - Scuola Secondaria di Primo Grado
Giuseppe Garibaldi</t>
  </si>
  <si>
    <t>Genzano Di Roma_G00766-00045-001</t>
  </si>
  <si>
    <t>INTERVENTO EFFICIENTAMENTO ENERGETICO PALAZZETTO DELLO SPORT Gino Cesaroni</t>
  </si>
  <si>
    <t>Grottaferrata_G00766-00046-001</t>
  </si>
  <si>
    <t>INTERVENTI DI EFFICIENZA ENERGETICA E REALIZZAZIONE DI SISTEMI DI PRODUZIONE DI ENERGIA DA FONTI RINNOVABILI NELL’ I.C. GIOVANNI FALCONE</t>
  </si>
  <si>
    <t>Guidonia Montecelio_G00766-00012-001</t>
  </si>
  <si>
    <t>Man. Straordinaria con Efficientamento Energetico della Scuola dell'Infanzia "Alberto Manzi"</t>
  </si>
  <si>
    <t>Guidonia Montecelio_G00766-00012-002</t>
  </si>
  <si>
    <t>Man. Straord. con Efficientamento Energetico del Plesso scolastico La Marmora (I.C. De Filippo)</t>
  </si>
  <si>
    <t>Guidonia Montecelio_G00766-00012-003</t>
  </si>
  <si>
    <t>Man. Straordinaria con Efficientamento Energetico della Scuola dell'Infanzia "I.C. Montecelio"</t>
  </si>
  <si>
    <t>Ladispoli_G00766-00055-001</t>
  </si>
  <si>
    <t>INTERVENTI DI EFFICIENZA ENERGETICA E REALIZZAZIONE DI SISTEMI DI PRODUZIONE DI ENERGIA DA FONTI RINNOVABILI NELL’ I.C. LADISPOLI I, PLESSO "ROSARIO LIVATINO” DEL COMUNE DI LADISPOLI (RM)</t>
  </si>
  <si>
    <t>Ladispoli_G00766-00055-002</t>
  </si>
  <si>
    <t>INTERVENTI DI EFFICIENZA ENERGETICA E REALIZZAZIONE DI SISTEMI DI PRODUZIONE DI ENERGIA DA FONTI RINNOVABILI NELL’EDIFICIO PUBBLICO SCUOLA ELEMENTARE "CANDIDA ZARELLI" DEL COMUNE DI LADISPOLI (RM)</t>
  </si>
  <si>
    <t>Latina_G00766-04100-005</t>
  </si>
  <si>
    <t>INTERVENTI DI EFFICIENTAMENTO ENERGETICO DEGLI IMPIANTI SPORTIVI COMUNALI: CAMPI DA CALCIO</t>
  </si>
  <si>
    <t>Latina_G00766-04100-003</t>
  </si>
  <si>
    <t>INTERVENTI DI EFFICIENTAMENTO ENERGETICO DELLO STADIO COMUNALE “DOMENICO FRANCIONI”</t>
  </si>
  <si>
    <t>Latina_G00766-04100-004</t>
  </si>
  <si>
    <t>INTERVENTI DI EFFICIENTAMENTO ENERGETICO DELLE PALESTRE SCOLASTICHE COMUNALI</t>
  </si>
  <si>
    <t>Latina_G00766-04100-001</t>
  </si>
  <si>
    <t>INTERVENTI DI EFFICIENTAMENTO ENERGETICO DEGLI IMPIANTI SPORTIVI COMUNALI: CAMPO CONI – PISTE DI ATLETICA E PATTINAGGIO</t>
  </si>
  <si>
    <t>Latina_G00766-04100-002</t>
  </si>
  <si>
    <t>INTERVENTI DI EFFICIENTAMENTO ENERGETICO DEGLI IMPIANTI SPORTIVI COMUNALI:CAMPO DA RUGBY E CAMPO DA BASEBALL "MARIO ZAGO"</t>
  </si>
  <si>
    <t>Marino_G00766-00047-001</t>
  </si>
  <si>
    <t>Interventi di efficienza energetica e realizzazione di sistemi di produzione di energia da fonti rinnovabili. STADIO "D. FIORE" - Comune di MARINO</t>
  </si>
  <si>
    <t>Mentana_G00766-00013-001</t>
  </si>
  <si>
    <t>Riqualificazione energetica Scuola Materna Paribeni di Via di Vigna Santucci-Materna</t>
  </si>
  <si>
    <t>Minturno_G00766-04026-001</t>
  </si>
  <si>
    <t>Palazzetto dello Sport</t>
  </si>
  <si>
    <t>Monterotondo_G00766-00015-003</t>
  </si>
  <si>
    <t>EFFICIENTAMENTO ENERGETICO EDIFICIO SCOLASTICO B.BUOZZI</t>
  </si>
  <si>
    <t>Monterotondo_G00766-00015-001</t>
  </si>
  <si>
    <t>EFFICIENTAMENTO ENERGETICO ASILO NIDO L’AQUILONE</t>
  </si>
  <si>
    <t>Monterotondo_G00766-00015-002</t>
  </si>
  <si>
    <t>EFFICIENTAMENTO ENERGETICO spogliatoi impianto sportivo Fausto Cecconi</t>
  </si>
  <si>
    <t>Nettuno_G00766-00048-002</t>
  </si>
  <si>
    <t>Interventi di efficientamento energetico con ristrutturazione importante di secondo livello della scuola primaria S. Maria Goretti in via Teulada</t>
  </si>
  <si>
    <t>Nettuno_G00766-00048-001</t>
  </si>
  <si>
    <t>Interventi di efficientamento energetico con ristrutturazione importante di secondo livello della scuola Sandalo di Levante – V. Borghese in via Camogli</t>
  </si>
  <si>
    <t>Palestrina_G00766-00036-001</t>
  </si>
  <si>
    <t>Interventi di Efficientamento Energetico dell’Edificio Scolastico: ISTITUTO COMPRENSIVO G. MAMELI - Plesso Scuola dell’Infanzia e Scuola Secondaria 1° Grado Carchitti</t>
  </si>
  <si>
    <t>Pomezia_G00766-00040-001</t>
  </si>
  <si>
    <t>EFFICIENTAMENTO ENERGETICO E REALIZZAZIONE DI IMPIANTO FOTOVOLTAICO PRESSO GLI UFFICI COMUNALI IN LOCALITÀ SELVA DEI PINI</t>
  </si>
  <si>
    <t>Rieti_G00766-02100-001</t>
  </si>
  <si>
    <t>MANUTENZIONE STRAORDINARIA CON EFFICIENTAMENTO ENERGETICO SCUOLA PRIMARIA COMUNALE EUGENIO CIRESE</t>
  </si>
  <si>
    <t>Rieti_G00766-02100-002</t>
  </si>
  <si>
    <t>MANUTENZIONE STRAORDINARIA CON EFFICIENTAMENTO ENERGETICO DELLO STADIO COMUNALE DI RUGBY - F. IACOBONI</t>
  </si>
  <si>
    <t>Rieti_G00766-02100-003</t>
  </si>
  <si>
    <t>MANUTENZIONE STRAORDINARIA CON EFFICIENTAMENTO ENERGETICO DELLO STADIO CENTRO ITALIA MANLIO SCOPIGNO</t>
  </si>
  <si>
    <t>Sezze_G00766-04018-002</t>
  </si>
  <si>
    <t>Intervento di riqualificazione ed efficientamento energetico della “Palazzo De Magistris” – sede Comunale</t>
  </si>
  <si>
    <t>Sezze_G00766-04018-001</t>
  </si>
  <si>
    <t>Intervento di riqualificazione ed efficientamento energetico della “Palazzo ex Seminario” – sede della Biblioteca Comunale</t>
  </si>
  <si>
    <t>Sora_G00766-03039-001</t>
  </si>
  <si>
    <t>Efficientamento Energetico scuola media Edoardo Facchini</t>
  </si>
  <si>
    <t>Terracina_G00766-04019-001</t>
  </si>
  <si>
    <t>INTERVENTI DI EFFICIENTAMENTO ENERGETICO PALAZZETTO DELLO SPORT “PALACARUCCI”</t>
  </si>
  <si>
    <t>Terracina_G00766-04019-002</t>
  </si>
  <si>
    <t>EFFICIENTAMENTO ENERGETICO SCUOLA MONTESSORI EDIFICIO “B”</t>
  </si>
  <si>
    <t>Terracina_G00766-04019-003</t>
  </si>
  <si>
    <t>EFFICIENTAMENTO ENERGETICO IMPIANTO SPORTIVO BORGO HERMADA</t>
  </si>
  <si>
    <t>Tivoli_G00766-00019-001</t>
  </si>
  <si>
    <t>Interventi di efficientamento energetico per il plesso scolastico Vincenzo Pacifici dell'I.C. Tivoli IV</t>
  </si>
  <si>
    <t>Velletri_G00766-00049-001</t>
  </si>
  <si>
    <t>EFFICIENTAMENTO ENERGETICO E MANUTENZIONE
STRAORDINARIA DELL’ISTITUTO COMPRENSIVO
“VELLETRI NORD” SITO IN VIA FONTANA DELLA
ROSA, 159 A VELLETRI</t>
  </si>
  <si>
    <t>Viterbo_G00766-01100-003</t>
  </si>
  <si>
    <t>Lavori di manutenzione straordinaria con efficientamento energetico Scuola S. Pietro</t>
  </si>
  <si>
    <t>Viterbo_G00766-01100-002</t>
  </si>
  <si>
    <t>Interventi relativi all’efficientamento energetico della Scuola Primaria Ellera (cod. ARES 0560590140)</t>
  </si>
  <si>
    <t>Viterbo_G00766-01100-001</t>
  </si>
  <si>
    <t>Lavori di efficientamento energetico Palavolley</t>
  </si>
  <si>
    <t>Tipologia di intervento di efficientamento (rif. Allegato 1 punto 1.4 Ristrutturazioni importanti e riqualificazioni DM 26/06/2015 Requisiti Minimi)</t>
  </si>
  <si>
    <t>Superficie disperdente lorda dell'edificio mq</t>
  </si>
  <si>
    <t>Incidenza superficie componenti disperdenti da efficientare su superficie disperdente lorda</t>
  </si>
  <si>
    <t>Superficie disperdente da efficientare prevista in diagnosi mq</t>
  </si>
  <si>
    <t>Intervento sugli impianti</t>
  </si>
  <si>
    <t>Sintesi dei risultati di Diagnosi energetica e raffronto dati APE</t>
  </si>
  <si>
    <r>
      <t>a)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Arial Narrow"/>
        <family val="2"/>
      </rPr>
      <t>Risultati esposti nell'APE ex-ante depositato e nella simulazione APE ex-post prodotti dal Beneficiario</t>
    </r>
  </si>
  <si>
    <t>Superficie utile climatizzata da APE mq</t>
  </si>
  <si>
    <t>EPgl,nren da APE ex-ante kWh/m2 anno</t>
  </si>
  <si>
    <t>Emissioni di CO2 APE ante kg/m2 anno</t>
  </si>
  <si>
    <t>EPgl,nren da APE ex-post kWh/m2 anno</t>
  </si>
  <si>
    <t>Emissioni di CO2 APE simulazione post kg/m2 anno</t>
  </si>
  <si>
    <r>
      <t>b)</t>
    </r>
    <r>
      <rPr>
        <sz val="7"/>
        <color theme="1"/>
        <rFont val="Times New Roman"/>
        <family val="1"/>
      </rPr>
      <t xml:space="preserve">      </t>
    </r>
    <r>
      <rPr>
        <sz val="10"/>
        <color theme="1"/>
        <rFont val="Arial Narrow"/>
        <family val="2"/>
      </rPr>
      <t>Risultati delle elaborazioni di Diagnosi energetica</t>
    </r>
  </si>
  <si>
    <t>Superficie utile climatizzata da Diagnosi energetica mq</t>
  </si>
  <si>
    <t>Standard Rating</t>
  </si>
  <si>
    <t>Tailored Rating</t>
  </si>
  <si>
    <t>EPgl,nren da Diagnosi energetica stato di fatto kWh/m2 anno</t>
  </si>
  <si>
    <t>EPgl,nren da Diagnosi energetica post interventi proposti kWh/m2 anno</t>
  </si>
  <si>
    <t>Emissioni di CO2 da Diagnosi energetica stato di fatto kg CO2/m2 anno</t>
  </si>
  <si>
    <t>Emissioni di CO2 da Diagnosi energetica post interventi proposti kWh/m2 anno</t>
  </si>
  <si>
    <t>Costi energetici annui complessivi da Diagnosi energetica stato di fatto €/anno (rif. ultimo esercizio disponibile)</t>
  </si>
  <si>
    <t>Riduzione dei costi energetici anni complessivi da Diagnosi energetica post interventi proposti €/anno</t>
  </si>
  <si>
    <t>ALLEGATO 2</t>
  </si>
  <si>
    <t>Tavola di Sintesi risultati Diagnosi Energetica</t>
  </si>
  <si>
    <t>RIQUALIFICAZIONE ENERGETICA E REALIZZAZIONE DI NUOVI IMPIANTI DI PRODUZIONE DI ENERGIA DA FONTI RINNOVABILI SCUOLA CARLO ALBERTO DALLA CHIESA</t>
  </si>
  <si>
    <t>RIQUALIFICAZIONE ENERGETICA E REALIZZAZIONE DI NUOVI IMPIANTI DI PRODUZIONE DI ENERGIA DA FONTI RINNOVABILI SCUOLA PAOLO BORSELLINO</t>
  </si>
  <si>
    <t>SIGEM</t>
  </si>
  <si>
    <t>EPgl,nren[kWh/mq anno]: Ante</t>
  </si>
  <si>
    <t>EPgl,nren[kWh/mq anno]: Post</t>
  </si>
  <si>
    <t>CO2 [kg/mq anno]: Ante</t>
  </si>
  <si>
    <t>CO2 [kg/mq anno]: Post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</si>
</sst>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0_-;\-* #,##0.000_-;_-* &quot;-&quot;??_-;_-@_-"/>
    <numFmt numFmtId="165" formatCode="0.000"/>
    <numFmt numFmtId="166" formatCode="#,##0.000"/>
  </numFmts>
  <fonts count="2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rgb="FF002060"/>
      <name val="Arial"/>
      <family val="2"/>
      <scheme val="minor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theme="1"/>
      <name val="Arial Narrow"/>
      <family val="2"/>
    </font>
    <font>
      <i/>
      <sz val="10"/>
      <color rgb="FF000000"/>
      <name val="Arial Narrow"/>
      <family val="2"/>
    </font>
    <font>
      <u/>
      <sz val="10"/>
      <color theme="1"/>
      <name val="Arial Narrow"/>
      <family val="2"/>
    </font>
    <font>
      <i/>
      <sz val="11"/>
      <color theme="1"/>
      <name val="Arial"/>
      <family val="2"/>
      <scheme val="minor"/>
    </font>
    <font>
      <b/>
      <sz val="10"/>
      <color rgb="FF002060"/>
      <name val="Arial Narrow"/>
      <family val="2"/>
    </font>
    <font>
      <sz val="8"/>
      <color theme="1"/>
      <name val="Arial"/>
      <family val="2"/>
      <scheme val="minor"/>
    </font>
    <font>
      <sz val="7"/>
      <color theme="1"/>
      <name val="Times New Roman"/>
      <family val="1"/>
    </font>
    <font>
      <b/>
      <sz val="10"/>
      <color theme="0"/>
      <name val="Arial Narrow"/>
      <family val="2"/>
    </font>
    <font>
      <i/>
      <sz val="11"/>
      <name val="Arial"/>
      <family val="2"/>
      <scheme val="minor"/>
    </font>
    <font>
      <b/>
      <sz val="8"/>
      <color theme="1"/>
      <name val="Arial"/>
      <family val="2"/>
      <scheme val="minor"/>
    </font>
    <font>
      <sz val="11"/>
      <name val="Arial Narrow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sz val="10"/>
      <color theme="9" tint="-0.499984740745262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DAD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/>
      <right/>
      <top/>
      <bottom style="thin">
        <color theme="9" tint="-0.24994659260841701"/>
      </bottom>
      <diagonal/>
    </border>
    <border>
      <left style="double">
        <color theme="9" tint="-0.24994659260841701"/>
      </left>
      <right style="double">
        <color theme="9" tint="-0.24994659260841701"/>
      </right>
      <top style="double">
        <color theme="9" tint="-0.24994659260841701"/>
      </top>
      <bottom style="double">
        <color theme="9" tint="-0.24994659260841701"/>
      </bottom>
      <diagonal/>
    </border>
    <border>
      <left style="double">
        <color theme="9" tint="-0.24994659260841701"/>
      </left>
      <right/>
      <top style="double">
        <color theme="9" tint="-0.24994659260841701"/>
      </top>
      <bottom style="double">
        <color theme="9" tint="-0.24994659260841701"/>
      </bottom>
      <diagonal/>
    </border>
    <border>
      <left/>
      <right/>
      <top style="double">
        <color theme="9" tint="-0.24994659260841701"/>
      </top>
      <bottom style="double">
        <color theme="9" tint="-0.24994659260841701"/>
      </bottom>
      <diagonal/>
    </border>
    <border>
      <left/>
      <right style="double">
        <color theme="9" tint="-0.24994659260841701"/>
      </right>
      <top style="double">
        <color theme="9" tint="-0.24994659260841701"/>
      </top>
      <bottom style="double">
        <color theme="9" tint="-0.2499465926084170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14" fillId="0" borderId="0" xfId="0" applyFont="1"/>
    <xf numFmtId="44" fontId="14" fillId="0" borderId="0" xfId="1" applyFont="1"/>
    <xf numFmtId="0" fontId="14" fillId="0" borderId="0" xfId="0" applyFont="1" applyAlignment="1">
      <alignment wrapText="1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12" fillId="0" borderId="3" xfId="0" applyFont="1" applyBorder="1" applyAlignment="1">
      <alignment vertical="center"/>
    </xf>
    <xf numFmtId="0" fontId="17" fillId="0" borderId="3" xfId="0" applyFont="1" applyBorder="1" applyAlignment="1" applyProtection="1">
      <alignment vertical="center"/>
    </xf>
    <xf numFmtId="0" fontId="8" fillId="3" borderId="1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4" fillId="0" borderId="0" xfId="0" applyFont="1" applyAlignment="1"/>
    <xf numFmtId="164" fontId="14" fillId="0" borderId="0" xfId="3" applyNumberFormat="1" applyFont="1"/>
    <xf numFmtId="164" fontId="14" fillId="0" borderId="0" xfId="3" applyNumberFormat="1" applyFont="1" applyAlignment="1">
      <alignment wrapText="1"/>
    </xf>
    <xf numFmtId="44" fontId="8" fillId="0" borderId="1" xfId="1" applyNumberFormat="1" applyFont="1" applyBorder="1" applyAlignment="1" applyProtection="1">
      <alignment horizontal="justify" vertical="center"/>
      <protection locked="0"/>
    </xf>
    <xf numFmtId="166" fontId="8" fillId="0" borderId="1" xfId="0" applyNumberFormat="1" applyFont="1" applyBorder="1" applyAlignment="1" applyProtection="1">
      <alignment horizontal="justify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justify" vertical="center"/>
      <protection locked="0"/>
    </xf>
    <xf numFmtId="0" fontId="8" fillId="0" borderId="9" xfId="0" applyFont="1" applyBorder="1" applyAlignment="1" applyProtection="1">
      <alignment horizontal="justify" vertical="center"/>
      <protection locked="0"/>
    </xf>
    <xf numFmtId="165" fontId="8" fillId="5" borderId="1" xfId="0" applyNumberFormat="1" applyFont="1" applyFill="1" applyBorder="1" applyAlignment="1" applyProtection="1">
      <alignment vertical="center"/>
      <protection hidden="1"/>
    </xf>
    <xf numFmtId="44" fontId="8" fillId="6" borderId="1" xfId="1" applyFont="1" applyFill="1" applyBorder="1" applyAlignment="1" applyProtection="1">
      <alignment horizontal="right" vertical="center" wrapText="1"/>
      <protection hidden="1"/>
    </xf>
    <xf numFmtId="44" fontId="8" fillId="5" borderId="1" xfId="0" applyNumberFormat="1" applyFont="1" applyFill="1" applyBorder="1" applyAlignment="1" applyProtection="1">
      <alignment horizontal="right" vertical="center" wrapText="1"/>
      <protection hidden="1"/>
    </xf>
    <xf numFmtId="44" fontId="8" fillId="4" borderId="1" xfId="0" applyNumberFormat="1" applyFont="1" applyFill="1" applyBorder="1" applyAlignment="1" applyProtection="1">
      <alignment horizontal="right" vertical="center" wrapText="1"/>
      <protection hidden="1"/>
    </xf>
    <xf numFmtId="44" fontId="18" fillId="4" borderId="1" xfId="1" applyFont="1" applyFill="1" applyBorder="1" applyAlignment="1" applyProtection="1">
      <alignment vertical="center" wrapText="1"/>
      <protection hidden="1"/>
    </xf>
    <xf numFmtId="0" fontId="19" fillId="7" borderId="11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Protection="1"/>
    <xf numFmtId="0" fontId="12" fillId="0" borderId="3" xfId="0" applyFont="1" applyBorder="1" applyAlignment="1" applyProtection="1">
      <alignment vertical="center"/>
    </xf>
    <xf numFmtId="0" fontId="19" fillId="7" borderId="11" xfId="0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right" vertical="center" wrapText="1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left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horizontal="right" vertical="center" wrapText="1"/>
    </xf>
    <xf numFmtId="0" fontId="7" fillId="6" borderId="1" xfId="0" applyFont="1" applyFill="1" applyBorder="1" applyAlignment="1" applyProtection="1">
      <alignment horizontal="right" vertical="center" wrapText="1"/>
    </xf>
    <xf numFmtId="0" fontId="7" fillId="6" borderId="1" xfId="0" applyFont="1" applyFill="1" applyBorder="1" applyAlignment="1" applyProtection="1">
      <alignment horizontal="left" vertical="center" wrapText="1"/>
    </xf>
    <xf numFmtId="0" fontId="7" fillId="6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right" vertical="center" wrapText="1"/>
    </xf>
    <xf numFmtId="0" fontId="8" fillId="0" borderId="1" xfId="0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7" fillId="6" borderId="1" xfId="0" applyFont="1" applyFill="1" applyBorder="1" applyAlignment="1" applyProtection="1">
      <alignment vertical="center" wrapText="1"/>
    </xf>
    <xf numFmtId="0" fontId="8" fillId="6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justify" vertical="center" wrapText="1"/>
    </xf>
    <xf numFmtId="44" fontId="8" fillId="0" borderId="1" xfId="1" applyFont="1" applyBorder="1" applyAlignment="1" applyProtection="1">
      <alignment horizontal="right" vertical="center" wrapText="1"/>
    </xf>
    <xf numFmtId="0" fontId="6" fillId="5" borderId="1" xfId="0" applyFont="1" applyFill="1" applyBorder="1" applyAlignment="1" applyProtection="1">
      <alignment horizontal="right" vertical="center" wrapText="1"/>
    </xf>
    <xf numFmtId="0" fontId="8" fillId="2" borderId="1" xfId="0" applyFont="1" applyFill="1" applyBorder="1" applyAlignment="1" applyProtection="1">
      <alignment horizontal="right" vertical="center" wrapText="1"/>
    </xf>
    <xf numFmtId="0" fontId="21" fillId="6" borderId="3" xfId="0" applyFont="1" applyFill="1" applyBorder="1" applyAlignment="1" applyProtection="1">
      <alignment vertical="top" wrapText="1"/>
      <protection hidden="1"/>
    </xf>
    <xf numFmtId="0" fontId="12" fillId="0" borderId="3" xfId="0" applyFont="1" applyBorder="1" applyAlignment="1" applyProtection="1">
      <alignment horizontal="left" vertical="top"/>
    </xf>
    <xf numFmtId="0" fontId="9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top"/>
    </xf>
    <xf numFmtId="0" fontId="3" fillId="0" borderId="0" xfId="0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right" vertical="center"/>
    </xf>
    <xf numFmtId="0" fontId="20" fillId="6" borderId="10" xfId="0" applyFont="1" applyFill="1" applyBorder="1" applyAlignment="1" applyProtection="1">
      <alignment horizontal="left" vertical="center"/>
      <protection hidden="1"/>
    </xf>
    <xf numFmtId="0" fontId="20" fillId="6" borderId="3" xfId="0" applyFont="1" applyFill="1" applyBorder="1" applyAlignment="1" applyProtection="1">
      <alignment horizontal="left" vertical="center"/>
      <protection hidden="1"/>
    </xf>
    <xf numFmtId="0" fontId="0" fillId="6" borderId="1" xfId="0" applyFill="1" applyBorder="1" applyAlignment="1" applyProtection="1">
      <alignment vertical="center" wrapText="1"/>
    </xf>
    <xf numFmtId="0" fontId="8" fillId="0" borderId="1" xfId="0" applyFont="1" applyBorder="1" applyAlignment="1" applyProtection="1">
      <alignment horizontal="right" vertical="center" wrapText="1"/>
    </xf>
    <xf numFmtId="0" fontId="6" fillId="5" borderId="1" xfId="0" applyFont="1" applyFill="1" applyBorder="1" applyAlignment="1" applyProtection="1">
      <alignment horizontal="right" vertical="center" wrapText="1"/>
    </xf>
    <xf numFmtId="0" fontId="6" fillId="5" borderId="1" xfId="0" applyFont="1" applyFill="1" applyBorder="1" applyAlignment="1" applyProtection="1">
      <alignment horizontal="left" vertical="center" wrapText="1"/>
    </xf>
    <xf numFmtId="0" fontId="13" fillId="4" borderId="1" xfId="0" applyFont="1" applyFill="1" applyBorder="1" applyAlignment="1" applyProtection="1">
      <alignment horizontal="right" vertical="center" wrapText="1"/>
    </xf>
    <xf numFmtId="0" fontId="0" fillId="0" borderId="1" xfId="0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left" vertical="center" wrapText="1"/>
    </xf>
    <xf numFmtId="0" fontId="19" fillId="7" borderId="12" xfId="0" applyFont="1" applyFill="1" applyBorder="1" applyAlignment="1" applyProtection="1">
      <alignment vertical="center"/>
      <protection locked="0"/>
    </xf>
    <xf numFmtId="0" fontId="19" fillId="7" borderId="13" xfId="0" applyFont="1" applyFill="1" applyBorder="1" applyAlignment="1" applyProtection="1">
      <alignment vertical="center"/>
      <protection locked="0"/>
    </xf>
    <xf numFmtId="0" fontId="19" fillId="7" borderId="14" xfId="0" applyFont="1" applyFill="1" applyBorder="1" applyAlignment="1" applyProtection="1">
      <alignment vertical="center"/>
      <protection locked="0"/>
    </xf>
    <xf numFmtId="0" fontId="12" fillId="0" borderId="3" xfId="0" applyFont="1" applyBorder="1" applyAlignment="1">
      <alignment horizontal="left" vertical="top"/>
    </xf>
    <xf numFmtId="0" fontId="8" fillId="0" borderId="1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22" fillId="10" borderId="5" xfId="0" applyFont="1" applyFill="1" applyBorder="1" applyAlignment="1">
      <alignment horizontal="justify" vertical="center" wrapText="1"/>
    </xf>
    <xf numFmtId="0" fontId="21" fillId="6" borderId="3" xfId="0" applyFont="1" applyFill="1" applyBorder="1" applyAlignment="1" applyProtection="1">
      <alignment horizontal="left" vertical="top" wrapText="1"/>
      <protection hidden="1"/>
    </xf>
    <xf numFmtId="0" fontId="16" fillId="9" borderId="1" xfId="0" applyFont="1" applyFill="1" applyBorder="1" applyAlignment="1">
      <alignment horizontal="justify" vertical="center"/>
    </xf>
    <xf numFmtId="0" fontId="8" fillId="0" borderId="1" xfId="0" applyFont="1" applyBorder="1" applyAlignment="1">
      <alignment horizontal="justify" vertical="center"/>
    </xf>
    <xf numFmtId="9" fontId="20" fillId="5" borderId="1" xfId="2" applyFont="1" applyFill="1" applyBorder="1" applyAlignment="1" applyProtection="1">
      <alignment vertical="center"/>
      <protection hidden="1"/>
    </xf>
    <xf numFmtId="0" fontId="8" fillId="8" borderId="1" xfId="0" applyFont="1" applyFill="1" applyBorder="1" applyAlignment="1">
      <alignment horizontal="justify" vertical="center"/>
    </xf>
    <xf numFmtId="0" fontId="8" fillId="0" borderId="4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3" fillId="0" borderId="0" xfId="0" applyFont="1" applyAlignment="1">
      <alignment horizontal="right" vertical="center"/>
    </xf>
    <xf numFmtId="0" fontId="20" fillId="6" borderId="10" xfId="0" applyFont="1" applyFill="1" applyBorder="1" applyAlignment="1" applyProtection="1">
      <alignment vertical="center"/>
      <protection hidden="1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0" borderId="0" xfId="0" applyFont="1" applyBorder="1" applyAlignment="1">
      <alignment horizontal="justify" vertical="center" wrapText="1"/>
    </xf>
    <xf numFmtId="0" fontId="0" fillId="0" borderId="0" xfId="0" applyBorder="1" applyAlignment="1">
      <alignment horizontal="center" vertical="center"/>
    </xf>
  </cellXfs>
  <cellStyles count="4">
    <cellStyle name="Migliaia" xfId="3" builtinId="3"/>
    <cellStyle name="Normale" xfId="0" builtinId="0"/>
    <cellStyle name="Percentuale" xfId="2" builtinId="5"/>
    <cellStyle name="Valuta" xfId="1" builtinId="4"/>
  </cellStyles>
  <dxfs count="17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64" formatCode="_-* #,##0.000_-;\-* #,##0.0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64" formatCode="_-* #,##0.000_-;\-* #,##0.0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64" formatCode="_-* #,##0.000_-;\-* #,##0.0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64" formatCode="_-* #,##0.000_-;\-* #,##0.0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D8D4F09-A460-432D-9050-A047F26267A7}" name="Tabella2" displayName="Tabella2" ref="A1:M75" totalsRowShown="0" headerRowDxfId="16" dataDxfId="15">
  <autoFilter ref="A1:M75" xr:uid="{DD8D4F09-A460-432D-9050-A047F26267A7}"/>
  <sortState xmlns:xlrd2="http://schemas.microsoft.com/office/spreadsheetml/2017/richdata2" ref="A2:M75">
    <sortCondition ref="A1:A75"/>
  </sortState>
  <tableColumns count="13">
    <tableColumn id="1" xr3:uid="{9B7EA561-F28A-4F15-ACB4-39253FF42E74}" name="ID SIGEM" dataDxfId="14"/>
    <tableColumn id="2" xr3:uid="{E4568EF8-2996-489A-9B0B-AE186D5DA70E}" name="ID ISTRUTTORIA" dataDxfId="13"/>
    <tableColumn id="3" xr3:uid="{3AB47C23-8FE8-45D7-9BF3-07710D1EA44D}" name="TITOLO INTERVENTO" dataDxfId="12"/>
    <tableColumn id="4" xr3:uid="{1955DC40-D11E-4355-8F24-8E371D6F8EE2}" name="BENEFICIARIO" dataDxfId="11"/>
    <tableColumn id="5" xr3:uid="{68AC1541-835E-4FC6-97C2-FA60D82EFCA6}" name="CUP" dataDxfId="10"/>
    <tableColumn id="6" xr3:uid="{A1D81E43-CDF2-4ABC-B90A-ED5E0F1562F9}" name="DOTAZIONE" dataDxfId="9" dataCellStyle="Valuta"/>
    <tableColumn id="7" xr3:uid="{41D77C24-7B48-4459-A75D-9E02FF624476}" name="CONTRIBUTO FESR" dataDxfId="8" dataCellStyle="Valuta"/>
    <tableColumn id="8" xr3:uid="{D4C7119F-02AC-4CCD-8F60-13215279C6A7}" name="OS 2.1 FESR" dataDxfId="7" dataCellStyle="Valuta"/>
    <tableColumn id="9" xr3:uid="{A4B194D3-FAB5-4EA3-B2B5-EC95F56D4693}" name="OS 2.2 FESR" dataDxfId="6" dataCellStyle="Valuta"/>
    <tableColumn id="10" xr3:uid="{46FD6543-0CAE-4A7F-BEA3-A672A30E9192}" name="EPgl,nren[kWh/mq anno]: Ante" dataDxfId="5" dataCellStyle="Migliaia"/>
    <tableColumn id="11" xr3:uid="{CA93AC9F-31AD-44A4-AB20-6F37BDA66265}" name="EPgl,nren[kWh/mq anno]: Post" dataDxfId="4" dataCellStyle="Migliaia"/>
    <tableColumn id="12" xr3:uid="{00E79974-4782-4120-8889-B4D79292F70B}" name="CO2 [kg/mq anno]: Ante" dataDxfId="3" dataCellStyle="Migliaia"/>
    <tableColumn id="13" xr3:uid="{29855518-A4D7-445A-8F2B-78F7984E0C04}" name="CO2 [kg/mq anno]: Post" dataDxfId="2" dataCellStyle="Migliai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Blu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1C8F1-4EB2-4FAC-956E-285B9CD458DB}">
  <sheetPr codeName="Foglio1"/>
  <dimension ref="A1:J42"/>
  <sheetViews>
    <sheetView showGridLines="0" view="pageLayout" zoomScaleNormal="100" workbookViewId="0">
      <selection activeCell="D10" sqref="D10"/>
    </sheetView>
  </sheetViews>
  <sheetFormatPr defaultRowHeight="15" x14ac:dyDescent="0.25"/>
  <cols>
    <col min="1" max="1" width="11.19921875" style="26" customWidth="1"/>
    <col min="2" max="2" width="50.8984375" style="26" customWidth="1"/>
    <col min="3" max="4" width="11.19921875" style="26" customWidth="1"/>
    <col min="5" max="11" width="9.69921875" style="26" customWidth="1"/>
    <col min="12" max="16384" width="8.796875" style="26"/>
  </cols>
  <sheetData>
    <row r="1" spans="1:10" ht="15.6" x14ac:dyDescent="0.25">
      <c r="A1" s="54" t="s">
        <v>0</v>
      </c>
      <c r="B1" s="54"/>
      <c r="C1" s="54"/>
      <c r="D1" s="54"/>
      <c r="E1" s="25"/>
      <c r="F1" s="25"/>
      <c r="G1" s="25"/>
      <c r="H1" s="25"/>
      <c r="I1" s="25"/>
      <c r="J1" s="25"/>
    </row>
    <row r="2" spans="1:10" ht="16.2" thickBot="1" x14ac:dyDescent="0.3">
      <c r="A2" s="55" t="s">
        <v>1</v>
      </c>
      <c r="B2" s="54"/>
      <c r="C2" s="55"/>
      <c r="D2" s="54"/>
      <c r="E2" s="25"/>
      <c r="F2" s="27"/>
      <c r="G2" s="25"/>
      <c r="H2" s="25"/>
      <c r="I2" s="25"/>
      <c r="J2" s="25"/>
    </row>
    <row r="3" spans="1:10" ht="16.2" thickTop="1" thickBot="1" x14ac:dyDescent="0.3">
      <c r="A3" s="28" t="s">
        <v>2</v>
      </c>
      <c r="B3" s="29"/>
      <c r="C3" s="7" t="s">
        <v>420</v>
      </c>
      <c r="D3" s="29"/>
      <c r="E3" s="25"/>
      <c r="F3" s="27"/>
      <c r="G3" s="25"/>
      <c r="H3" s="25"/>
      <c r="I3" s="25"/>
      <c r="J3" s="25"/>
    </row>
    <row r="4" spans="1:10" ht="15.6" thickTop="1" x14ac:dyDescent="0.25">
      <c r="A4" s="28" t="s">
        <v>3</v>
      </c>
      <c r="B4" s="56" t="str">
        <f>IFERROR(VLOOKUP($D$3,Tabella2[],5,FALSE),"")</f>
        <v/>
      </c>
      <c r="C4" s="57"/>
      <c r="D4" s="56"/>
      <c r="E4" s="25"/>
      <c r="F4" s="25"/>
      <c r="G4" s="25"/>
      <c r="H4" s="25"/>
      <c r="I4" s="25"/>
      <c r="J4" s="25"/>
    </row>
    <row r="5" spans="1:10" x14ac:dyDescent="0.25">
      <c r="A5" s="51" t="s">
        <v>4</v>
      </c>
      <c r="B5" s="50" t="str">
        <f>IFERROR(VLOOKUP($D$3,Tabella2[],3,FALSE),"")</f>
        <v/>
      </c>
      <c r="C5" s="50"/>
      <c r="D5" s="50"/>
      <c r="E5" s="25"/>
      <c r="F5" s="25"/>
      <c r="G5" s="25"/>
      <c r="H5" s="25"/>
      <c r="I5" s="25"/>
      <c r="J5" s="25"/>
    </row>
    <row r="6" spans="1:10" x14ac:dyDescent="0.25">
      <c r="A6" s="51"/>
      <c r="B6" s="50"/>
      <c r="C6" s="50"/>
      <c r="D6" s="50"/>
    </row>
    <row r="7" spans="1:10" ht="55.2" x14ac:dyDescent="0.25">
      <c r="A7" s="30" t="s">
        <v>5</v>
      </c>
      <c r="B7" s="31" t="s">
        <v>6</v>
      </c>
      <c r="C7" s="30" t="s">
        <v>7</v>
      </c>
      <c r="D7" s="32" t="s">
        <v>8</v>
      </c>
    </row>
    <row r="8" spans="1:10" x14ac:dyDescent="0.25">
      <c r="A8" s="33" t="s">
        <v>9</v>
      </c>
      <c r="B8" s="64" t="s">
        <v>10</v>
      </c>
      <c r="C8" s="64"/>
      <c r="D8" s="64"/>
    </row>
    <row r="9" spans="1:10" x14ac:dyDescent="0.25">
      <c r="A9" s="34" t="s">
        <v>11</v>
      </c>
      <c r="B9" s="35" t="s">
        <v>12</v>
      </c>
      <c r="C9" s="36"/>
      <c r="D9" s="37"/>
    </row>
    <row r="10" spans="1:10" ht="55.2" x14ac:dyDescent="0.25">
      <c r="A10" s="38" t="s">
        <v>13</v>
      </c>
      <c r="B10" s="39" t="s">
        <v>14</v>
      </c>
      <c r="C10" s="40" t="s">
        <v>15</v>
      </c>
      <c r="D10" s="20">
        <f>SUM(D11:D12)</f>
        <v>0</v>
      </c>
    </row>
    <row r="11" spans="1:10" ht="41.4" x14ac:dyDescent="0.25">
      <c r="A11" s="41" t="s">
        <v>16</v>
      </c>
      <c r="B11" s="42" t="s">
        <v>17</v>
      </c>
      <c r="C11" s="43"/>
      <c r="D11" s="41"/>
    </row>
    <row r="12" spans="1:10" ht="27.6" x14ac:dyDescent="0.25">
      <c r="A12" s="41" t="s">
        <v>18</v>
      </c>
      <c r="B12" s="42" t="s">
        <v>19</v>
      </c>
      <c r="C12" s="43"/>
      <c r="D12" s="41"/>
    </row>
    <row r="13" spans="1:10" ht="55.2" x14ac:dyDescent="0.25">
      <c r="A13" s="38" t="s">
        <v>20</v>
      </c>
      <c r="B13" s="39" t="s">
        <v>21</v>
      </c>
      <c r="C13" s="40" t="s">
        <v>22</v>
      </c>
      <c r="D13" s="20">
        <f>SUM(D14:D15)</f>
        <v>0</v>
      </c>
    </row>
    <row r="14" spans="1:10" ht="69" x14ac:dyDescent="0.25">
      <c r="A14" s="41" t="s">
        <v>16</v>
      </c>
      <c r="B14" s="42" t="s">
        <v>23</v>
      </c>
      <c r="C14" s="43"/>
      <c r="D14" s="41"/>
    </row>
    <row r="15" spans="1:10" x14ac:dyDescent="0.25">
      <c r="A15" s="41" t="s">
        <v>18</v>
      </c>
      <c r="B15" s="42" t="s">
        <v>24</v>
      </c>
      <c r="C15" s="43"/>
      <c r="D15" s="41"/>
    </row>
    <row r="16" spans="1:10" ht="27.6" x14ac:dyDescent="0.25">
      <c r="A16" s="38" t="s">
        <v>25</v>
      </c>
      <c r="B16" s="44" t="s">
        <v>26</v>
      </c>
      <c r="C16" s="40" t="s">
        <v>59</v>
      </c>
      <c r="D16" s="20">
        <f>SUM(D17:D18)</f>
        <v>0</v>
      </c>
    </row>
    <row r="17" spans="1:4" ht="27.6" x14ac:dyDescent="0.25">
      <c r="A17" s="41" t="s">
        <v>16</v>
      </c>
      <c r="B17" s="42" t="s">
        <v>27</v>
      </c>
      <c r="C17" s="45"/>
      <c r="D17" s="41"/>
    </row>
    <row r="18" spans="1:4" ht="55.2" x14ac:dyDescent="0.25">
      <c r="A18" s="41" t="s">
        <v>18</v>
      </c>
      <c r="B18" s="42" t="s">
        <v>28</v>
      </c>
      <c r="C18" s="43"/>
      <c r="D18" s="41"/>
    </row>
    <row r="19" spans="1:4" ht="27.6" x14ac:dyDescent="0.25">
      <c r="A19" s="38" t="s">
        <v>29</v>
      </c>
      <c r="B19" s="39" t="s">
        <v>30</v>
      </c>
      <c r="C19" s="40" t="s">
        <v>31</v>
      </c>
      <c r="D19" s="20">
        <f>SUM(D20:D24)</f>
        <v>0</v>
      </c>
    </row>
    <row r="20" spans="1:4" ht="55.2" x14ac:dyDescent="0.25">
      <c r="A20" s="41" t="s">
        <v>16</v>
      </c>
      <c r="B20" s="42" t="s">
        <v>32</v>
      </c>
      <c r="C20" s="58"/>
      <c r="D20" s="41"/>
    </row>
    <row r="21" spans="1:4" ht="69" x14ac:dyDescent="0.25">
      <c r="A21" s="41" t="s">
        <v>18</v>
      </c>
      <c r="B21" s="42" t="s">
        <v>33</v>
      </c>
      <c r="C21" s="58"/>
      <c r="D21" s="41"/>
    </row>
    <row r="22" spans="1:4" ht="41.4" x14ac:dyDescent="0.25">
      <c r="A22" s="41" t="s">
        <v>34</v>
      </c>
      <c r="B22" s="42" t="s">
        <v>35</v>
      </c>
      <c r="C22" s="58"/>
      <c r="D22" s="41"/>
    </row>
    <row r="23" spans="1:4" ht="69" x14ac:dyDescent="0.25">
      <c r="A23" s="41" t="s">
        <v>36</v>
      </c>
      <c r="B23" s="42" t="s">
        <v>37</v>
      </c>
      <c r="C23" s="58"/>
      <c r="D23" s="41"/>
    </row>
    <row r="24" spans="1:4" ht="27.6" x14ac:dyDescent="0.25">
      <c r="A24" s="41" t="s">
        <v>38</v>
      </c>
      <c r="B24" s="42" t="s">
        <v>39</v>
      </c>
      <c r="C24" s="43"/>
      <c r="D24" s="41"/>
    </row>
    <row r="25" spans="1:4" ht="27.6" x14ac:dyDescent="0.25">
      <c r="A25" s="38" t="s">
        <v>40</v>
      </c>
      <c r="B25" s="39" t="s">
        <v>41</v>
      </c>
      <c r="C25" s="40" t="s">
        <v>42</v>
      </c>
      <c r="D25" s="20">
        <f>SUM(D26:D28)</f>
        <v>0</v>
      </c>
    </row>
    <row r="26" spans="1:4" ht="41.4" x14ac:dyDescent="0.25">
      <c r="A26" s="41" t="s">
        <v>16</v>
      </c>
      <c r="B26" s="46" t="s">
        <v>43</v>
      </c>
      <c r="C26" s="43"/>
      <c r="D26" s="41"/>
    </row>
    <row r="27" spans="1:4" ht="55.2" x14ac:dyDescent="0.25">
      <c r="A27" s="41" t="s">
        <v>18</v>
      </c>
      <c r="B27" s="46" t="s">
        <v>44</v>
      </c>
      <c r="C27" s="43"/>
      <c r="D27" s="41"/>
    </row>
    <row r="28" spans="1:4" ht="55.2" x14ac:dyDescent="0.25">
      <c r="A28" s="41" t="s">
        <v>34</v>
      </c>
      <c r="B28" s="46" t="s">
        <v>45</v>
      </c>
      <c r="C28" s="43"/>
      <c r="D28" s="41"/>
    </row>
    <row r="29" spans="1:4" ht="41.4" x14ac:dyDescent="0.25">
      <c r="A29" s="59" t="s">
        <v>36</v>
      </c>
      <c r="B29" s="42" t="s">
        <v>46</v>
      </c>
      <c r="C29" s="40" t="s">
        <v>47</v>
      </c>
      <c r="D29" s="20">
        <f>SUM(D30:INDEX(D:D,ROW(D36)-1))</f>
        <v>0</v>
      </c>
    </row>
    <row r="30" spans="1:4" x14ac:dyDescent="0.25">
      <c r="A30" s="59"/>
      <c r="B30" s="42" t="s">
        <v>48</v>
      </c>
      <c r="C30" s="43"/>
      <c r="D30" s="47"/>
    </row>
    <row r="31" spans="1:4" x14ac:dyDescent="0.25">
      <c r="A31" s="59"/>
      <c r="B31" s="42" t="s">
        <v>49</v>
      </c>
      <c r="C31" s="43"/>
      <c r="D31" s="47"/>
    </row>
    <row r="32" spans="1:4" x14ac:dyDescent="0.25">
      <c r="A32" s="59"/>
      <c r="B32" s="42" t="s">
        <v>50</v>
      </c>
      <c r="C32" s="43"/>
      <c r="D32" s="47"/>
    </row>
    <row r="33" spans="1:4" x14ac:dyDescent="0.25">
      <c r="A33" s="59"/>
      <c r="B33" s="42" t="s">
        <v>51</v>
      </c>
      <c r="C33" s="43"/>
      <c r="D33" s="47"/>
    </row>
    <row r="34" spans="1:4" x14ac:dyDescent="0.25">
      <c r="A34" s="59"/>
      <c r="B34" s="42"/>
      <c r="C34" s="43"/>
      <c r="D34" s="47"/>
    </row>
    <row r="35" spans="1:4" x14ac:dyDescent="0.25">
      <c r="A35" s="59"/>
      <c r="B35" s="42" t="s">
        <v>52</v>
      </c>
      <c r="C35" s="43"/>
      <c r="D35" s="47"/>
    </row>
    <row r="36" spans="1:4" x14ac:dyDescent="0.25">
      <c r="A36" s="60" t="s">
        <v>53</v>
      </c>
      <c r="B36" s="60"/>
      <c r="C36" s="60"/>
      <c r="D36" s="21">
        <f>D29+D25+D19+D16+D13+D10</f>
        <v>0</v>
      </c>
    </row>
    <row r="37" spans="1:4" x14ac:dyDescent="0.25">
      <c r="A37" s="48" t="s">
        <v>54</v>
      </c>
      <c r="B37" s="61" t="s">
        <v>55</v>
      </c>
      <c r="C37" s="61"/>
      <c r="D37" s="49"/>
    </row>
    <row r="38" spans="1:4" x14ac:dyDescent="0.25">
      <c r="A38" s="62" t="s">
        <v>56</v>
      </c>
      <c r="B38" s="62"/>
      <c r="C38" s="62"/>
      <c r="D38" s="22">
        <f>D36+D37</f>
        <v>0</v>
      </c>
    </row>
    <row r="39" spans="1:4" x14ac:dyDescent="0.25">
      <c r="A39" s="63"/>
      <c r="B39" s="63"/>
      <c r="C39" s="63"/>
      <c r="D39" s="63"/>
    </row>
    <row r="40" spans="1:4" x14ac:dyDescent="0.25">
      <c r="A40" s="62" t="s">
        <v>57</v>
      </c>
      <c r="B40" s="62"/>
      <c r="C40" s="62"/>
      <c r="D40" s="23">
        <v>0</v>
      </c>
    </row>
    <row r="41" spans="1:4" x14ac:dyDescent="0.25">
      <c r="A41" s="52" t="s">
        <v>58</v>
      </c>
      <c r="B41" s="52"/>
      <c r="C41" s="52"/>
      <c r="D41" s="52"/>
    </row>
    <row r="42" spans="1:4" ht="165.6" customHeight="1" x14ac:dyDescent="0.25">
      <c r="A42" s="53"/>
      <c r="B42" s="53"/>
      <c r="C42" s="53"/>
      <c r="D42" s="53"/>
    </row>
  </sheetData>
  <sheetProtection insertRows="0" deleteRows="0"/>
  <mergeCells count="15">
    <mergeCell ref="B5:D6"/>
    <mergeCell ref="A5:A6"/>
    <mergeCell ref="A41:D41"/>
    <mergeCell ref="A42:D42"/>
    <mergeCell ref="A1:D1"/>
    <mergeCell ref="A2:D2"/>
    <mergeCell ref="B4:D4"/>
    <mergeCell ref="C20:C23"/>
    <mergeCell ref="A29:A35"/>
    <mergeCell ref="A36:C36"/>
    <mergeCell ref="B37:C37"/>
    <mergeCell ref="A38:C38"/>
    <mergeCell ref="A40:C40"/>
    <mergeCell ref="A39:D39"/>
    <mergeCell ref="B8:D8"/>
  </mergeCells>
  <dataValidations count="1">
    <dataValidation type="list" allowBlank="1" showInputMessage="1" showErrorMessage="1" sqref="D3" xr:uid="{325796A0-9C9A-4914-9CE6-A0A6FC04AA91}">
      <formula1>INDIRECT(SUBSTITUTE($B$3," ",""))</formula1>
    </dataValidation>
  </dataValidations>
  <printOptions horizontalCentered="1"/>
  <pageMargins left="0.23622047244094491" right="0.23622047244094491" top="0.74803149606299213" bottom="0.55118110236220474" header="0.31496062992125984" footer="0.31496062992125984"/>
  <pageSetup paperSize="9" fitToWidth="0" fitToHeight="0" orientation="portrait" r:id="rId1"/>
  <headerFooter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6736FD9-63C7-4F4F-BF85-2E6774BEB64F}">
          <x14:formula1>
            <xm:f>Foglio2!$D$2:$D$75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AAA4C-54E9-4F8F-8842-F0F8DD98E806}">
  <sheetPr codeName="Foglio2"/>
  <dimension ref="A1:G26"/>
  <sheetViews>
    <sheetView showGridLines="0" tabSelected="1" view="pageLayout" zoomScaleNormal="100" workbookViewId="0">
      <selection activeCell="A11" sqref="A11:C11"/>
    </sheetView>
  </sheetViews>
  <sheetFormatPr defaultRowHeight="13.8" x14ac:dyDescent="0.25"/>
  <cols>
    <col min="1" max="7" width="12.5" customWidth="1"/>
  </cols>
  <sheetData>
    <row r="1" spans="1:7" ht="15.6" x14ac:dyDescent="0.25">
      <c r="A1" s="79" t="s">
        <v>416</v>
      </c>
      <c r="B1" s="79"/>
      <c r="C1" s="79"/>
      <c r="D1" s="79"/>
      <c r="E1" s="79"/>
      <c r="F1" s="79"/>
      <c r="G1" s="79"/>
    </row>
    <row r="2" spans="1:7" ht="16.2" thickBot="1" x14ac:dyDescent="0.3">
      <c r="A2" s="79" t="s">
        <v>417</v>
      </c>
      <c r="B2" s="79"/>
      <c r="C2" s="79"/>
      <c r="D2" s="79"/>
      <c r="E2" s="79"/>
      <c r="F2" s="79"/>
      <c r="G2" s="79"/>
    </row>
    <row r="3" spans="1:7" ht="15" customHeight="1" thickTop="1" thickBot="1" x14ac:dyDescent="0.3">
      <c r="A3" s="6" t="s">
        <v>2</v>
      </c>
      <c r="B3" s="65"/>
      <c r="C3" s="66"/>
      <c r="D3" s="66"/>
      <c r="E3" s="67"/>
      <c r="F3" s="7" t="s">
        <v>420</v>
      </c>
      <c r="G3" s="24"/>
    </row>
    <row r="4" spans="1:7" ht="15" customHeight="1" thickTop="1" x14ac:dyDescent="0.25">
      <c r="A4" s="6" t="s">
        <v>3</v>
      </c>
      <c r="B4" s="80" t="str">
        <f>IFERROR(VLOOKUP($G$3,Tabella2[],5,FALSE),"")</f>
        <v/>
      </c>
      <c r="C4" s="80"/>
      <c r="D4" s="80"/>
      <c r="E4" s="80"/>
      <c r="F4" s="80"/>
      <c r="G4" s="80"/>
    </row>
    <row r="5" spans="1:7" ht="15" customHeight="1" x14ac:dyDescent="0.25">
      <c r="A5" s="68" t="s">
        <v>4</v>
      </c>
      <c r="B5" s="72" t="str">
        <f>IFERROR(VLOOKUP($G$3,Tabella2[],3,FALSE),"")</f>
        <v/>
      </c>
      <c r="C5" s="72"/>
      <c r="D5" s="72"/>
      <c r="E5" s="72"/>
      <c r="F5" s="72"/>
      <c r="G5" s="72"/>
    </row>
    <row r="6" spans="1:7" ht="15" customHeight="1" x14ac:dyDescent="0.25">
      <c r="A6" s="68"/>
      <c r="B6" s="72"/>
      <c r="C6" s="72"/>
      <c r="D6" s="72"/>
      <c r="E6" s="72"/>
      <c r="F6" s="72"/>
      <c r="G6" s="72"/>
    </row>
    <row r="7" spans="1:7" ht="25.2" customHeight="1" x14ac:dyDescent="0.25">
      <c r="A7" s="71" t="s">
        <v>394</v>
      </c>
      <c r="B7" s="71"/>
      <c r="C7" s="71"/>
      <c r="D7" s="71"/>
      <c r="E7" s="71"/>
      <c r="F7" s="71"/>
      <c r="G7" s="71"/>
    </row>
    <row r="8" spans="1:7" ht="25.2" customHeight="1" x14ac:dyDescent="0.25">
      <c r="A8" s="73" t="str">
        <f>IF(G9&lt;&gt;0,IF(AND(G9&gt;0.5,D11="Ristrutturazione dell'impianto di climatizzazione"),"Ristrutturazione importante di 1° Livello",IF(AND(G9&gt;0.5,D11&lt;&gt;"Ristrutturazione dell'impianto di climatizzazione"),"Ristrutturazione importante di 2° Livello",IF(AND(G9&gt;0.25,G9&lt;=0.5,D11&lt;&gt;"Ristrutturazione dell'impianto di climatizzazione"),"Ristrutturazione importante di 2° Livello",IF(G9&lt;=0.25,"Riqualificazione energetica","")))),"Compilare i campi seguenti")</f>
        <v>Compilare i campi seguenti</v>
      </c>
      <c r="B8" s="73"/>
      <c r="C8" s="73"/>
      <c r="D8" s="73"/>
      <c r="E8" s="73"/>
      <c r="F8" s="73"/>
      <c r="G8" s="73"/>
    </row>
    <row r="9" spans="1:7" ht="25.2" customHeight="1" x14ac:dyDescent="0.25">
      <c r="A9" s="74" t="s">
        <v>395</v>
      </c>
      <c r="B9" s="74"/>
      <c r="C9" s="74"/>
      <c r="D9" s="17"/>
      <c r="E9" s="69" t="s">
        <v>396</v>
      </c>
      <c r="F9" s="69"/>
      <c r="G9" s="75">
        <f>IF($D$10=0,0,$D$10/$D$9)</f>
        <v>0</v>
      </c>
    </row>
    <row r="10" spans="1:7" ht="25.2" customHeight="1" thickBot="1" x14ac:dyDescent="0.3">
      <c r="A10" s="69" t="s">
        <v>397</v>
      </c>
      <c r="B10" s="69"/>
      <c r="C10" s="69"/>
      <c r="D10" s="18"/>
      <c r="E10" s="69"/>
      <c r="F10" s="69"/>
      <c r="G10" s="75"/>
    </row>
    <row r="11" spans="1:7" ht="25.2" customHeight="1" thickTop="1" thickBot="1" x14ac:dyDescent="0.3">
      <c r="A11" s="69" t="s">
        <v>398</v>
      </c>
      <c r="B11" s="69"/>
      <c r="C11" s="70"/>
      <c r="D11" s="8"/>
      <c r="E11" s="81"/>
      <c r="F11" s="82"/>
      <c r="G11" s="82"/>
    </row>
    <row r="12" spans="1:7" ht="25.2" customHeight="1" thickTop="1" x14ac:dyDescent="0.25">
      <c r="A12" s="71" t="s">
        <v>399</v>
      </c>
      <c r="B12" s="71"/>
      <c r="C12" s="71"/>
      <c r="D12" s="71"/>
      <c r="E12" s="71"/>
      <c r="F12" s="71"/>
      <c r="G12" s="71"/>
    </row>
    <row r="13" spans="1:7" ht="25.2" customHeight="1" x14ac:dyDescent="0.25">
      <c r="A13" s="76" t="s">
        <v>400</v>
      </c>
      <c r="B13" s="76"/>
      <c r="C13" s="76"/>
      <c r="D13" s="76"/>
      <c r="E13" s="76"/>
      <c r="F13" s="76"/>
      <c r="G13" s="76"/>
    </row>
    <row r="14" spans="1:7" ht="25.2" customHeight="1" x14ac:dyDescent="0.25">
      <c r="A14" s="74" t="s">
        <v>401</v>
      </c>
      <c r="B14" s="74"/>
      <c r="C14" s="74"/>
      <c r="D14" s="17"/>
      <c r="E14" s="82"/>
      <c r="F14" s="82"/>
      <c r="G14" s="82"/>
    </row>
    <row r="15" spans="1:7" ht="25.2" customHeight="1" x14ac:dyDescent="0.25">
      <c r="A15" s="74" t="s">
        <v>402</v>
      </c>
      <c r="B15" s="74"/>
      <c r="C15" s="74"/>
      <c r="D15" s="19">
        <f>IFERROR(VLOOKUP($G$3,Tabella2[],10,FALSE),0)</f>
        <v>0</v>
      </c>
      <c r="E15" s="69" t="s">
        <v>403</v>
      </c>
      <c r="F15" s="69"/>
      <c r="G15" s="19">
        <f>IFERROR(VLOOKUP($G$3,Tabella2[],12,FALSE),0)</f>
        <v>0</v>
      </c>
    </row>
    <row r="16" spans="1:7" ht="25.2" customHeight="1" x14ac:dyDescent="0.25">
      <c r="A16" s="74" t="s">
        <v>404</v>
      </c>
      <c r="B16" s="74"/>
      <c r="C16" s="74"/>
      <c r="D16" s="19">
        <f>IFERROR(VLOOKUP($G$3,Tabella2[],11,FALSE),0)</f>
        <v>0</v>
      </c>
      <c r="E16" s="69" t="s">
        <v>405</v>
      </c>
      <c r="F16" s="69"/>
      <c r="G16" s="19">
        <f>IFERROR(VLOOKUP($G$3,Tabella2[],13,FALSE),0)</f>
        <v>0</v>
      </c>
    </row>
    <row r="17" spans="1:7" ht="25.2" customHeight="1" x14ac:dyDescent="0.25">
      <c r="A17" s="76" t="s">
        <v>406</v>
      </c>
      <c r="B17" s="76"/>
      <c r="C17" s="76"/>
      <c r="D17" s="76"/>
      <c r="E17" s="76"/>
      <c r="F17" s="76"/>
      <c r="G17" s="76"/>
    </row>
    <row r="18" spans="1:7" ht="25.2" customHeight="1" x14ac:dyDescent="0.25">
      <c r="A18" s="84" t="s">
        <v>407</v>
      </c>
      <c r="B18" s="84"/>
      <c r="C18" s="77"/>
      <c r="D18" s="16"/>
      <c r="E18" s="83"/>
      <c r="F18" s="83"/>
      <c r="G18" s="83"/>
    </row>
    <row r="19" spans="1:7" ht="25.2" customHeight="1" x14ac:dyDescent="0.25">
      <c r="A19" s="85"/>
      <c r="B19" s="85"/>
      <c r="C19" s="85"/>
      <c r="D19" s="9" t="s">
        <v>408</v>
      </c>
      <c r="E19" s="10" t="s">
        <v>409</v>
      </c>
      <c r="F19" s="4"/>
      <c r="G19" s="4"/>
    </row>
    <row r="20" spans="1:7" ht="25.2" customHeight="1" x14ac:dyDescent="0.25">
      <c r="A20" s="84" t="s">
        <v>410</v>
      </c>
      <c r="B20" s="84"/>
      <c r="C20" s="77"/>
      <c r="D20" s="15"/>
      <c r="E20" s="15"/>
      <c r="F20" s="5"/>
      <c r="G20" s="4"/>
    </row>
    <row r="21" spans="1:7" ht="25.2" customHeight="1" x14ac:dyDescent="0.25">
      <c r="A21" s="84" t="s">
        <v>411</v>
      </c>
      <c r="B21" s="84"/>
      <c r="C21" s="77"/>
      <c r="D21" s="15"/>
      <c r="E21" s="15"/>
      <c r="F21" s="5"/>
      <c r="G21" s="4"/>
    </row>
    <row r="22" spans="1:7" ht="25.2" customHeight="1" x14ac:dyDescent="0.25">
      <c r="A22" s="84" t="s">
        <v>412</v>
      </c>
      <c r="B22" s="84"/>
      <c r="C22" s="77"/>
      <c r="D22" s="15"/>
      <c r="E22" s="15"/>
      <c r="F22" s="5"/>
      <c r="G22" s="4"/>
    </row>
    <row r="23" spans="1:7" ht="25.2" customHeight="1" x14ac:dyDescent="0.25">
      <c r="A23" s="84" t="s">
        <v>413</v>
      </c>
      <c r="B23" s="84"/>
      <c r="C23" s="77"/>
      <c r="D23" s="15"/>
      <c r="E23" s="15"/>
      <c r="F23" s="5"/>
      <c r="G23" s="4"/>
    </row>
    <row r="24" spans="1:7" ht="25.2" customHeight="1" x14ac:dyDescent="0.25"/>
    <row r="25" spans="1:7" ht="25.2" customHeight="1" x14ac:dyDescent="0.25">
      <c r="A25" s="77" t="s">
        <v>414</v>
      </c>
      <c r="B25" s="78"/>
      <c r="C25" s="78"/>
      <c r="D25" s="78"/>
      <c r="E25" s="14"/>
      <c r="F25" s="5"/>
      <c r="G25" s="4"/>
    </row>
    <row r="26" spans="1:7" ht="25.2" customHeight="1" x14ac:dyDescent="0.25">
      <c r="A26" s="77" t="s">
        <v>415</v>
      </c>
      <c r="B26" s="78"/>
      <c r="C26" s="78"/>
      <c r="D26" s="78"/>
      <c r="E26" s="14"/>
      <c r="F26" s="5"/>
      <c r="G26" s="4"/>
    </row>
  </sheetData>
  <mergeCells count="32">
    <mergeCell ref="A25:D25"/>
    <mergeCell ref="A26:D26"/>
    <mergeCell ref="A1:G1"/>
    <mergeCell ref="A2:G2"/>
    <mergeCell ref="B4:G4"/>
    <mergeCell ref="E11:G11"/>
    <mergeCell ref="E14:G14"/>
    <mergeCell ref="E18:G18"/>
    <mergeCell ref="A17:G17"/>
    <mergeCell ref="A18:C18"/>
    <mergeCell ref="A20:C20"/>
    <mergeCell ref="A21:C21"/>
    <mergeCell ref="A22:C22"/>
    <mergeCell ref="A23:C23"/>
    <mergeCell ref="A19:C19"/>
    <mergeCell ref="A12:G12"/>
    <mergeCell ref="A13:G13"/>
    <mergeCell ref="A14:C14"/>
    <mergeCell ref="A15:C15"/>
    <mergeCell ref="E15:F15"/>
    <mergeCell ref="A16:C16"/>
    <mergeCell ref="E16:F16"/>
    <mergeCell ref="B3:E3"/>
    <mergeCell ref="A5:A6"/>
    <mergeCell ref="A11:C11"/>
    <mergeCell ref="A7:G7"/>
    <mergeCell ref="B5:G6"/>
    <mergeCell ref="A8:G8"/>
    <mergeCell ref="A9:C9"/>
    <mergeCell ref="E9:F10"/>
    <mergeCell ref="G9:G10"/>
    <mergeCell ref="A10:C10"/>
  </mergeCells>
  <dataValidations count="2">
    <dataValidation type="list" allowBlank="1" showInputMessage="1" showErrorMessage="1" sqref="D11" xr:uid="{561EAFE1-0247-4C3C-9AAF-DCB7F531EA52}">
      <formula1>"Ristrutturazione dell'impianto di climatizzazione, Mera sostituzione del generatore,No"</formula1>
    </dataValidation>
    <dataValidation type="list" allowBlank="1" showInputMessage="1" showErrorMessage="1" sqref="G3" xr:uid="{CD298787-4D0A-488A-A276-B5966C7BCDCC}">
      <formula1>INDIRECT(SUBSTITUTE($B$3," ",""))</formula1>
    </dataValidation>
  </dataValidations>
  <printOptions horizontalCentered="1"/>
  <pageMargins left="0.23622047244094491" right="0.23622047244094491" top="0.74803149606299213" bottom="0.55118110236220474" header="0.31496062992125984" footer="0.31496062992125984"/>
  <pageSetup paperSize="9" orientation="portrait" r:id="rId1"/>
  <headerFooter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9BF1EBE-29ED-4CAD-8351-D56506C59006}">
          <x14:formula1>
            <xm:f>Foglio2!$D$2:$D$75</xm:f>
          </x14:formula1>
          <xm:sqref>B3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38935-E85F-4935-9A5B-8A8C3721A38A}">
  <sheetPr codeName="Foglio3"/>
  <dimension ref="A1:AX75"/>
  <sheetViews>
    <sheetView workbookViewId="0">
      <selection activeCell="G14" sqref="G14"/>
    </sheetView>
  </sheetViews>
  <sheetFormatPr defaultColWidth="8.796875" defaultRowHeight="10.199999999999999" x14ac:dyDescent="0.2"/>
  <cols>
    <col min="1" max="1" width="8.59765625" style="1" bestFit="1" customWidth="1"/>
    <col min="2" max="2" width="24.3984375" style="1" bestFit="1" customWidth="1"/>
    <col min="3" max="3" width="29.69921875" style="1" customWidth="1"/>
    <col min="4" max="4" width="12.5" style="1" bestFit="1" customWidth="1"/>
    <col min="5" max="5" width="11.69921875" style="1" bestFit="1" customWidth="1"/>
    <col min="6" max="6" width="10.09765625" style="1" bestFit="1" customWidth="1"/>
    <col min="7" max="7" width="15.09765625" style="1" bestFit="1" customWidth="1"/>
    <col min="8" max="9" width="10.59765625" style="1" bestFit="1" customWidth="1"/>
    <col min="10" max="10" width="8.796875" style="1"/>
    <col min="11" max="11" width="10" style="1" bestFit="1" customWidth="1"/>
    <col min="12" max="41" width="10.69921875" style="1" customWidth="1"/>
    <col min="42" max="42" width="10.19921875" style="1" bestFit="1" customWidth="1"/>
    <col min="43" max="43" width="12.796875" style="1" customWidth="1"/>
    <col min="44" max="44" width="12.296875" style="1" customWidth="1"/>
    <col min="45" max="45" width="11.5" style="1" customWidth="1"/>
    <col min="46" max="50" width="10.69921875" style="1" customWidth="1"/>
    <col min="51" max="16384" width="8.796875" style="1"/>
  </cols>
  <sheetData>
    <row r="1" spans="1:50" x14ac:dyDescent="0.2">
      <c r="A1" s="1" t="s">
        <v>242</v>
      </c>
      <c r="B1" s="1" t="s">
        <v>243</v>
      </c>
      <c r="C1" s="1" t="s">
        <v>244</v>
      </c>
      <c r="D1" s="1" t="s">
        <v>99</v>
      </c>
      <c r="E1" s="1" t="s">
        <v>3</v>
      </c>
      <c r="F1" s="1" t="s">
        <v>245</v>
      </c>
      <c r="G1" s="1" t="s">
        <v>100</v>
      </c>
      <c r="H1" s="1" t="s">
        <v>246</v>
      </c>
      <c r="I1" s="1" t="s">
        <v>247</v>
      </c>
      <c r="J1" s="1" t="s">
        <v>421</v>
      </c>
      <c r="K1" s="11" t="s">
        <v>422</v>
      </c>
      <c r="L1" s="11" t="s">
        <v>423</v>
      </c>
      <c r="M1" s="11" t="s">
        <v>424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</row>
    <row r="2" spans="1:50" x14ac:dyDescent="0.2">
      <c r="A2" s="1" t="s">
        <v>101</v>
      </c>
      <c r="B2" s="2" t="s">
        <v>248</v>
      </c>
      <c r="C2" s="1" t="s">
        <v>249</v>
      </c>
      <c r="D2" s="1" t="s">
        <v>60</v>
      </c>
      <c r="E2" s="1" t="s">
        <v>102</v>
      </c>
      <c r="F2" s="2">
        <v>1355355</v>
      </c>
      <c r="G2" s="2">
        <v>764205</v>
      </c>
      <c r="H2" s="2">
        <v>699855</v>
      </c>
      <c r="I2" s="2">
        <v>64350</v>
      </c>
      <c r="J2" s="12">
        <v>624.25</v>
      </c>
      <c r="K2" s="13">
        <v>79.819999999999993</v>
      </c>
      <c r="L2" s="13">
        <v>125.47</v>
      </c>
      <c r="M2" s="13">
        <v>18.829999999999998</v>
      </c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</row>
    <row r="3" spans="1:50" x14ac:dyDescent="0.2">
      <c r="A3" s="1" t="s">
        <v>103</v>
      </c>
      <c r="B3" s="2" t="s">
        <v>250</v>
      </c>
      <c r="C3" s="1" t="s">
        <v>251</v>
      </c>
      <c r="D3" s="1" t="s">
        <v>60</v>
      </c>
      <c r="E3" s="1" t="s">
        <v>104</v>
      </c>
      <c r="F3" s="2">
        <v>1355355</v>
      </c>
      <c r="G3" s="2">
        <v>591150</v>
      </c>
      <c r="H3" s="2">
        <v>530036.61</v>
      </c>
      <c r="I3" s="2">
        <v>61113.390000000014</v>
      </c>
      <c r="J3" s="12">
        <v>234.57</v>
      </c>
      <c r="K3" s="13">
        <v>136.19829999999999</v>
      </c>
      <c r="L3" s="13">
        <v>44.84</v>
      </c>
      <c r="M3" s="13">
        <v>25.68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</row>
    <row r="4" spans="1:50" x14ac:dyDescent="0.2">
      <c r="A4" s="1" t="s">
        <v>105</v>
      </c>
      <c r="B4" s="2" t="s">
        <v>252</v>
      </c>
      <c r="C4" s="1" t="s">
        <v>253</v>
      </c>
      <c r="D4" s="1" t="s">
        <v>61</v>
      </c>
      <c r="E4" s="1" t="s">
        <v>106</v>
      </c>
      <c r="F4" s="2">
        <v>1036575</v>
      </c>
      <c r="G4" s="2">
        <v>518287.5</v>
      </c>
      <c r="H4" s="2">
        <v>345525</v>
      </c>
      <c r="I4" s="2">
        <v>172762.5</v>
      </c>
      <c r="J4" s="12">
        <v>229.12</v>
      </c>
      <c r="K4" s="12">
        <v>158.62</v>
      </c>
      <c r="L4" s="12">
        <v>46.03</v>
      </c>
      <c r="M4" s="12">
        <v>32.44</v>
      </c>
    </row>
    <row r="5" spans="1:50" x14ac:dyDescent="0.2">
      <c r="A5" s="1" t="s">
        <v>109</v>
      </c>
      <c r="B5" s="2" t="s">
        <v>254</v>
      </c>
      <c r="C5" s="1" t="s">
        <v>255</v>
      </c>
      <c r="D5" s="1" t="s">
        <v>61</v>
      </c>
      <c r="E5" s="1" t="s">
        <v>110</v>
      </c>
      <c r="F5" s="2">
        <v>1036575</v>
      </c>
      <c r="G5" s="2">
        <v>518287.5</v>
      </c>
      <c r="H5" s="2">
        <v>345525</v>
      </c>
      <c r="I5" s="2">
        <v>172762.5</v>
      </c>
      <c r="J5" s="12">
        <v>143.09</v>
      </c>
      <c r="K5" s="12">
        <v>99.49</v>
      </c>
      <c r="L5" s="12">
        <v>27.37</v>
      </c>
      <c r="M5" s="12">
        <v>20.25</v>
      </c>
    </row>
    <row r="6" spans="1:50" x14ac:dyDescent="0.2">
      <c r="A6" s="1" t="s">
        <v>107</v>
      </c>
      <c r="B6" s="2" t="s">
        <v>256</v>
      </c>
      <c r="C6" s="1" t="s">
        <v>257</v>
      </c>
      <c r="D6" s="1" t="s">
        <v>61</v>
      </c>
      <c r="E6" s="1" t="s">
        <v>108</v>
      </c>
      <c r="F6" s="2">
        <v>1036575</v>
      </c>
      <c r="G6" s="2">
        <v>518287.5</v>
      </c>
      <c r="H6" s="2">
        <v>345525</v>
      </c>
      <c r="I6" s="2">
        <v>172762.5</v>
      </c>
      <c r="J6" s="12">
        <v>276.43</v>
      </c>
      <c r="K6" s="12">
        <v>185.72</v>
      </c>
      <c r="L6" s="12">
        <v>56.88</v>
      </c>
      <c r="M6" s="12">
        <v>40.369999999999997</v>
      </c>
    </row>
    <row r="7" spans="1:50" x14ac:dyDescent="0.2">
      <c r="A7" s="1" t="s">
        <v>113</v>
      </c>
      <c r="B7" s="2" t="s">
        <v>258</v>
      </c>
      <c r="C7" s="1" t="s">
        <v>259</v>
      </c>
      <c r="D7" s="1" t="s">
        <v>62</v>
      </c>
      <c r="E7" s="1" t="s">
        <v>114</v>
      </c>
      <c r="F7" s="2">
        <v>1369845</v>
      </c>
      <c r="G7" s="2">
        <v>684922.5</v>
      </c>
      <c r="H7" s="2">
        <v>456615</v>
      </c>
      <c r="I7" s="2">
        <v>228307.5</v>
      </c>
      <c r="J7" s="12">
        <v>270.17</v>
      </c>
      <c r="K7" s="12">
        <v>175.81</v>
      </c>
      <c r="L7" s="12">
        <v>54.03</v>
      </c>
      <c r="M7" s="12">
        <v>35.159999999999997</v>
      </c>
    </row>
    <row r="8" spans="1:50" x14ac:dyDescent="0.2">
      <c r="A8" s="1" t="s">
        <v>111</v>
      </c>
      <c r="B8" s="2" t="s">
        <v>260</v>
      </c>
      <c r="C8" s="1" t="s">
        <v>261</v>
      </c>
      <c r="D8" s="1" t="s">
        <v>62</v>
      </c>
      <c r="E8" s="1" t="s">
        <v>112</v>
      </c>
      <c r="F8" s="2">
        <v>1369845</v>
      </c>
      <c r="G8" s="2">
        <v>684922.5</v>
      </c>
      <c r="H8" s="2">
        <v>456615</v>
      </c>
      <c r="I8" s="2">
        <v>228307.5</v>
      </c>
      <c r="J8" s="12">
        <v>310.5</v>
      </c>
      <c r="K8" s="12">
        <v>203.51</v>
      </c>
      <c r="L8" s="12">
        <v>62.1</v>
      </c>
      <c r="M8" s="12">
        <v>40.700000000000003</v>
      </c>
    </row>
    <row r="9" spans="1:50" x14ac:dyDescent="0.2">
      <c r="A9" s="1" t="s">
        <v>115</v>
      </c>
      <c r="B9" s="2" t="s">
        <v>262</v>
      </c>
      <c r="C9" s="1" t="s">
        <v>418</v>
      </c>
      <c r="D9" s="1" t="s">
        <v>63</v>
      </c>
      <c r="E9" s="1" t="s">
        <v>116</v>
      </c>
      <c r="F9" s="2">
        <v>1456785</v>
      </c>
      <c r="G9" s="2">
        <v>900000</v>
      </c>
      <c r="H9" s="2">
        <v>594000</v>
      </c>
      <c r="I9" s="2">
        <v>306000</v>
      </c>
      <c r="J9" s="12">
        <v>273.73</v>
      </c>
      <c r="K9" s="12">
        <v>75.28</v>
      </c>
      <c r="L9" s="12">
        <v>59.1</v>
      </c>
      <c r="M9" s="12">
        <v>17.760000000000002</v>
      </c>
    </row>
    <row r="10" spans="1:50" x14ac:dyDescent="0.2">
      <c r="A10" s="1" t="s">
        <v>117</v>
      </c>
      <c r="B10" s="2" t="s">
        <v>263</v>
      </c>
      <c r="C10" s="1" t="s">
        <v>419</v>
      </c>
      <c r="D10" s="1" t="s">
        <v>63</v>
      </c>
      <c r="E10" s="1" t="s">
        <v>118</v>
      </c>
      <c r="F10" s="2">
        <v>1456785</v>
      </c>
      <c r="G10" s="2">
        <v>550000</v>
      </c>
      <c r="H10" s="2">
        <v>363000</v>
      </c>
      <c r="I10" s="2">
        <v>187000</v>
      </c>
      <c r="J10" s="12">
        <v>401.15</v>
      </c>
      <c r="K10" s="12">
        <v>52.83</v>
      </c>
      <c r="L10" s="12">
        <v>101.48</v>
      </c>
      <c r="M10" s="12">
        <v>12.46</v>
      </c>
    </row>
    <row r="11" spans="1:50" x14ac:dyDescent="0.2">
      <c r="A11" s="1" t="s">
        <v>119</v>
      </c>
      <c r="B11" s="2" t="s">
        <v>264</v>
      </c>
      <c r="C11" s="1" t="s">
        <v>265</v>
      </c>
      <c r="D11" s="1" t="s">
        <v>64</v>
      </c>
      <c r="E11" s="1" t="s">
        <v>120</v>
      </c>
      <c r="F11" s="2">
        <v>2587005</v>
      </c>
      <c r="G11" s="2">
        <v>2587005</v>
      </c>
      <c r="H11" s="2">
        <v>1707423.3</v>
      </c>
      <c r="I11" s="2">
        <v>879581.7</v>
      </c>
      <c r="J11" s="12">
        <v>308.87</v>
      </c>
      <c r="K11" s="12">
        <v>65.22</v>
      </c>
      <c r="L11" s="12">
        <v>63.53</v>
      </c>
      <c r="M11" s="12">
        <v>15.4</v>
      </c>
    </row>
    <row r="12" spans="1:50" x14ac:dyDescent="0.2">
      <c r="A12" s="1" t="s">
        <v>121</v>
      </c>
      <c r="B12" s="2" t="s">
        <v>266</v>
      </c>
      <c r="C12" s="1" t="s">
        <v>267</v>
      </c>
      <c r="D12" s="1" t="s">
        <v>65</v>
      </c>
      <c r="E12" s="1" t="s">
        <v>122</v>
      </c>
      <c r="F12" s="2">
        <v>1524405</v>
      </c>
      <c r="G12" s="2">
        <v>1524405</v>
      </c>
      <c r="H12" s="2">
        <v>1219524</v>
      </c>
      <c r="I12" s="2">
        <v>304881</v>
      </c>
      <c r="J12" s="12">
        <v>37.15</v>
      </c>
      <c r="K12" s="12">
        <v>13.5</v>
      </c>
      <c r="L12" s="12">
        <v>7.11</v>
      </c>
      <c r="M12" s="12">
        <v>3</v>
      </c>
    </row>
    <row r="13" spans="1:50" x14ac:dyDescent="0.2">
      <c r="A13" s="1" t="s">
        <v>123</v>
      </c>
      <c r="B13" s="2" t="s">
        <v>268</v>
      </c>
      <c r="C13" s="1" t="s">
        <v>269</v>
      </c>
      <c r="D13" s="1" t="s">
        <v>66</v>
      </c>
      <c r="E13" s="1" t="s">
        <v>124</v>
      </c>
      <c r="F13" s="2">
        <v>1377090</v>
      </c>
      <c r="G13" s="2">
        <v>784726.67</v>
      </c>
      <c r="H13" s="2">
        <v>523151.11</v>
      </c>
      <c r="I13" s="2">
        <v>261575.56000000006</v>
      </c>
      <c r="J13" s="12">
        <v>363.09</v>
      </c>
      <c r="K13" s="12">
        <v>122.36</v>
      </c>
      <c r="L13" s="12">
        <v>80.77</v>
      </c>
      <c r="M13" s="12">
        <v>31.9</v>
      </c>
    </row>
    <row r="14" spans="1:50" x14ac:dyDescent="0.2">
      <c r="A14" s="1" t="s">
        <v>125</v>
      </c>
      <c r="B14" s="2" t="s">
        <v>270</v>
      </c>
      <c r="C14" s="1" t="s">
        <v>271</v>
      </c>
      <c r="D14" s="1" t="s">
        <v>66</v>
      </c>
      <c r="E14" s="1" t="s">
        <v>126</v>
      </c>
      <c r="F14" s="2">
        <v>1377090</v>
      </c>
      <c r="G14" s="2">
        <v>392363.33</v>
      </c>
      <c r="H14" s="2">
        <v>261575.55</v>
      </c>
      <c r="I14" s="2">
        <v>130787.78000000003</v>
      </c>
      <c r="J14" s="12">
        <v>347.51</v>
      </c>
      <c r="K14" s="12">
        <v>238.07</v>
      </c>
      <c r="L14" s="12">
        <v>81.98</v>
      </c>
      <c r="M14" s="12">
        <v>48.26</v>
      </c>
    </row>
    <row r="15" spans="1:50" x14ac:dyDescent="0.2">
      <c r="A15" s="1" t="s">
        <v>127</v>
      </c>
      <c r="B15" s="2" t="s">
        <v>272</v>
      </c>
      <c r="C15" s="1" t="s">
        <v>273</v>
      </c>
      <c r="D15" s="1" t="s">
        <v>67</v>
      </c>
      <c r="E15" s="1" t="s">
        <v>128</v>
      </c>
      <c r="F15" s="2">
        <v>1041405</v>
      </c>
      <c r="G15" s="2">
        <v>1041405</v>
      </c>
      <c r="H15" s="2">
        <v>694270</v>
      </c>
      <c r="I15" s="2">
        <v>347135</v>
      </c>
      <c r="J15" s="12">
        <v>364.67</v>
      </c>
      <c r="K15" s="12">
        <v>232.73</v>
      </c>
      <c r="L15" s="12">
        <v>74.45</v>
      </c>
      <c r="M15" s="12">
        <v>48.06</v>
      </c>
    </row>
    <row r="16" spans="1:50" x14ac:dyDescent="0.2">
      <c r="A16" s="1" t="s">
        <v>129</v>
      </c>
      <c r="B16" s="2" t="s">
        <v>274</v>
      </c>
      <c r="C16" s="1" t="s">
        <v>275</v>
      </c>
      <c r="D16" s="1" t="s">
        <v>68</v>
      </c>
      <c r="E16" s="1" t="s">
        <v>130</v>
      </c>
      <c r="F16" s="2">
        <v>1770735</v>
      </c>
      <c r="G16" s="2">
        <v>1560591.66</v>
      </c>
      <c r="H16" s="2">
        <v>1560591.66</v>
      </c>
      <c r="I16" s="2">
        <v>0</v>
      </c>
      <c r="J16" s="12">
        <v>192.55</v>
      </c>
      <c r="K16" s="12">
        <v>81.95</v>
      </c>
      <c r="L16" s="12">
        <v>36.31</v>
      </c>
      <c r="M16" s="12">
        <v>15.39</v>
      </c>
    </row>
    <row r="17" spans="1:13" x14ac:dyDescent="0.2">
      <c r="A17" s="1" t="s">
        <v>131</v>
      </c>
      <c r="B17" s="2" t="s">
        <v>276</v>
      </c>
      <c r="C17" s="1" t="s">
        <v>277</v>
      </c>
      <c r="D17" s="1" t="s">
        <v>69</v>
      </c>
      <c r="E17" s="1" t="s">
        <v>132</v>
      </c>
      <c r="F17" s="2">
        <v>954465</v>
      </c>
      <c r="G17" s="2">
        <v>954465</v>
      </c>
      <c r="H17" s="2">
        <v>636310</v>
      </c>
      <c r="I17" s="2">
        <v>318155</v>
      </c>
      <c r="J17" s="12">
        <v>231.73</v>
      </c>
      <c r="K17" s="12">
        <v>69.28</v>
      </c>
      <c r="L17" s="12">
        <v>46.43</v>
      </c>
      <c r="M17" s="12">
        <v>15.27</v>
      </c>
    </row>
    <row r="18" spans="1:13" x14ac:dyDescent="0.2">
      <c r="A18" s="1" t="s">
        <v>137</v>
      </c>
      <c r="B18" s="2" t="s">
        <v>278</v>
      </c>
      <c r="C18" s="1" t="s">
        <v>279</v>
      </c>
      <c r="D18" s="1" t="s">
        <v>70</v>
      </c>
      <c r="E18" s="1" t="s">
        <v>134</v>
      </c>
      <c r="F18" s="2">
        <v>1804545</v>
      </c>
      <c r="G18" s="2">
        <v>612782.96</v>
      </c>
      <c r="H18" s="2">
        <v>575260.30000000005</v>
      </c>
      <c r="I18" s="2">
        <v>37522.659999999916</v>
      </c>
      <c r="J18" s="12">
        <v>153.44999999999999</v>
      </c>
      <c r="K18" s="12">
        <v>74.94</v>
      </c>
      <c r="L18" s="12">
        <v>37.72</v>
      </c>
      <c r="M18" s="12">
        <v>16.649999999999999</v>
      </c>
    </row>
    <row r="19" spans="1:13" x14ac:dyDescent="0.2">
      <c r="A19" s="1" t="s">
        <v>135</v>
      </c>
      <c r="B19" s="2" t="s">
        <v>280</v>
      </c>
      <c r="C19" s="1" t="s">
        <v>281</v>
      </c>
      <c r="D19" s="1" t="s">
        <v>70</v>
      </c>
      <c r="E19" s="1" t="s">
        <v>134</v>
      </c>
      <c r="F19" s="2">
        <v>1804545</v>
      </c>
      <c r="G19" s="2">
        <v>291711.12</v>
      </c>
      <c r="H19" s="2">
        <v>254188.46</v>
      </c>
      <c r="I19" s="2">
        <v>37522.660000000003</v>
      </c>
      <c r="J19" s="12">
        <v>278.5</v>
      </c>
      <c r="K19" s="12">
        <v>76.42</v>
      </c>
      <c r="L19" s="12">
        <v>66.91</v>
      </c>
      <c r="M19" s="12">
        <v>16.98</v>
      </c>
    </row>
    <row r="20" spans="1:13" x14ac:dyDescent="0.2">
      <c r="A20" s="1" t="s">
        <v>136</v>
      </c>
      <c r="B20" s="2" t="s">
        <v>282</v>
      </c>
      <c r="C20" s="1" t="s">
        <v>283</v>
      </c>
      <c r="D20" s="1" t="s">
        <v>70</v>
      </c>
      <c r="E20" s="1" t="s">
        <v>134</v>
      </c>
      <c r="F20" s="2">
        <v>1804545</v>
      </c>
      <c r="G20" s="2">
        <v>386196.74</v>
      </c>
      <c r="H20" s="2">
        <v>348674.08</v>
      </c>
      <c r="I20" s="2">
        <v>37522.659999999974</v>
      </c>
      <c r="J20" s="12">
        <v>294.69</v>
      </c>
      <c r="K20" s="12">
        <v>96.81</v>
      </c>
      <c r="L20" s="12">
        <v>56.75</v>
      </c>
      <c r="M20" s="12">
        <v>21.51</v>
      </c>
    </row>
    <row r="21" spans="1:13" x14ac:dyDescent="0.2">
      <c r="A21" s="1" t="s">
        <v>133</v>
      </c>
      <c r="B21" s="2" t="s">
        <v>284</v>
      </c>
      <c r="C21" s="1" t="s">
        <v>285</v>
      </c>
      <c r="D21" s="1" t="s">
        <v>70</v>
      </c>
      <c r="E21" s="1" t="s">
        <v>134</v>
      </c>
      <c r="F21" s="2">
        <v>1804545</v>
      </c>
      <c r="G21" s="2">
        <v>262718.27</v>
      </c>
      <c r="H21" s="2">
        <v>225195.61</v>
      </c>
      <c r="I21" s="2">
        <v>37522.660000000033</v>
      </c>
      <c r="J21" s="12">
        <v>248.15</v>
      </c>
      <c r="K21" s="12">
        <v>75.02</v>
      </c>
      <c r="L21" s="12">
        <v>59.62</v>
      </c>
      <c r="M21" s="12">
        <v>16.670000000000002</v>
      </c>
    </row>
    <row r="22" spans="1:13" x14ac:dyDescent="0.2">
      <c r="A22" s="1" t="s">
        <v>138</v>
      </c>
      <c r="B22" s="2" t="s">
        <v>286</v>
      </c>
      <c r="C22" s="1" t="s">
        <v>287</v>
      </c>
      <c r="D22" s="1" t="s">
        <v>70</v>
      </c>
      <c r="E22" s="1" t="s">
        <v>134</v>
      </c>
      <c r="F22" s="2">
        <v>1804545</v>
      </c>
      <c r="G22" s="2">
        <v>251135.91</v>
      </c>
      <c r="H22" s="2">
        <v>213613.25</v>
      </c>
      <c r="I22" s="2">
        <v>37522.660000000003</v>
      </c>
      <c r="J22" s="12">
        <v>231.01</v>
      </c>
      <c r="K22" s="12">
        <v>53.44</v>
      </c>
      <c r="L22" s="12">
        <v>56.31</v>
      </c>
      <c r="M22" s="12">
        <v>11.87</v>
      </c>
    </row>
    <row r="23" spans="1:13" x14ac:dyDescent="0.2">
      <c r="A23" s="1" t="s">
        <v>139</v>
      </c>
      <c r="B23" s="2" t="s">
        <v>288</v>
      </c>
      <c r="C23" s="1" t="s">
        <v>289</v>
      </c>
      <c r="D23" s="1" t="s">
        <v>71</v>
      </c>
      <c r="E23" s="1" t="s">
        <v>140</v>
      </c>
      <c r="F23" s="2">
        <v>1550970</v>
      </c>
      <c r="G23" s="2">
        <v>850140</v>
      </c>
      <c r="H23" s="2">
        <v>586140</v>
      </c>
      <c r="I23" s="2">
        <v>264000</v>
      </c>
      <c r="J23" s="12">
        <v>333.01</v>
      </c>
      <c r="K23" s="12">
        <v>74.61</v>
      </c>
      <c r="L23" s="12">
        <v>72.67</v>
      </c>
      <c r="M23" s="12">
        <v>16.579999999999998</v>
      </c>
    </row>
    <row r="24" spans="1:13" x14ac:dyDescent="0.2">
      <c r="A24" s="1" t="s">
        <v>141</v>
      </c>
      <c r="B24" s="2" t="s">
        <v>290</v>
      </c>
      <c r="C24" s="1" t="s">
        <v>291</v>
      </c>
      <c r="D24" s="1" t="s">
        <v>71</v>
      </c>
      <c r="E24" s="1" t="s">
        <v>142</v>
      </c>
      <c r="F24" s="2">
        <v>1550970</v>
      </c>
      <c r="G24" s="2">
        <v>700080</v>
      </c>
      <c r="H24" s="2">
        <v>436080</v>
      </c>
      <c r="I24" s="2">
        <v>264000</v>
      </c>
      <c r="J24" s="12">
        <v>134.38999999999999</v>
      </c>
      <c r="K24" s="12">
        <v>35.72</v>
      </c>
      <c r="L24" s="12">
        <v>33.14</v>
      </c>
      <c r="M24" s="12">
        <v>7.93</v>
      </c>
    </row>
    <row r="25" spans="1:13" x14ac:dyDescent="0.2">
      <c r="A25" s="1" t="s">
        <v>143</v>
      </c>
      <c r="B25" s="2" t="s">
        <v>292</v>
      </c>
      <c r="C25" s="1" t="s">
        <v>293</v>
      </c>
      <c r="D25" s="1" t="s">
        <v>72</v>
      </c>
      <c r="E25" s="1" t="s">
        <v>144</v>
      </c>
      <c r="F25" s="2">
        <v>783000</v>
      </c>
      <c r="G25" s="2">
        <v>200000</v>
      </c>
      <c r="H25" s="2">
        <v>146365.87</v>
      </c>
      <c r="I25" s="2">
        <v>53634.130000000005</v>
      </c>
      <c r="J25" s="12">
        <v>83.55</v>
      </c>
      <c r="K25" s="12">
        <v>38.853200000000001</v>
      </c>
      <c r="L25" s="12">
        <v>15.74</v>
      </c>
      <c r="M25" s="12">
        <v>8.15</v>
      </c>
    </row>
    <row r="26" spans="1:13" x14ac:dyDescent="0.2">
      <c r="A26" s="1" t="s">
        <v>145</v>
      </c>
      <c r="B26" s="2" t="s">
        <v>294</v>
      </c>
      <c r="C26" s="1" t="s">
        <v>295</v>
      </c>
      <c r="D26" s="1" t="s">
        <v>72</v>
      </c>
      <c r="E26" s="1" t="s">
        <v>146</v>
      </c>
      <c r="F26" s="2">
        <v>783000</v>
      </c>
      <c r="G26" s="2">
        <v>583000</v>
      </c>
      <c r="H26" s="2">
        <v>541772.6</v>
      </c>
      <c r="I26" s="2">
        <v>41227.400000000023</v>
      </c>
      <c r="J26" s="12">
        <v>243.96</v>
      </c>
      <c r="K26" s="12">
        <v>164.29</v>
      </c>
      <c r="L26" s="12">
        <v>50.05</v>
      </c>
      <c r="M26" s="12">
        <v>33.15</v>
      </c>
    </row>
    <row r="27" spans="1:13" x14ac:dyDescent="0.2">
      <c r="A27" s="1" t="s">
        <v>147</v>
      </c>
      <c r="B27" s="2" t="s">
        <v>296</v>
      </c>
      <c r="C27" s="1" t="s">
        <v>297</v>
      </c>
      <c r="D27" s="1" t="s">
        <v>73</v>
      </c>
      <c r="E27" s="1" t="s">
        <v>148</v>
      </c>
      <c r="F27" s="2">
        <v>1145250</v>
      </c>
      <c r="G27" s="2">
        <v>945250</v>
      </c>
      <c r="H27" s="2">
        <v>792146.13</v>
      </c>
      <c r="I27" s="2">
        <v>153103.87</v>
      </c>
      <c r="J27" s="12">
        <v>188.72</v>
      </c>
      <c r="K27" s="12">
        <v>67.22</v>
      </c>
      <c r="L27" s="12">
        <v>38.06</v>
      </c>
      <c r="M27" s="12">
        <v>14.93</v>
      </c>
    </row>
    <row r="28" spans="1:13" x14ac:dyDescent="0.2">
      <c r="A28" s="1" t="s">
        <v>153</v>
      </c>
      <c r="B28" s="2" t="s">
        <v>298</v>
      </c>
      <c r="C28" s="1" t="s">
        <v>299</v>
      </c>
      <c r="D28" s="1" t="s">
        <v>74</v>
      </c>
      <c r="E28" s="1" t="s">
        <v>154</v>
      </c>
      <c r="F28" s="2">
        <v>2958915</v>
      </c>
      <c r="G28" s="2">
        <v>805350</v>
      </c>
      <c r="H28" s="2">
        <v>805350</v>
      </c>
      <c r="I28" s="2">
        <v>0</v>
      </c>
      <c r="J28" s="12">
        <v>91.41</v>
      </c>
      <c r="K28" s="12">
        <v>40.44</v>
      </c>
      <c r="L28" s="12">
        <v>22</v>
      </c>
      <c r="M28" s="12">
        <v>10</v>
      </c>
    </row>
    <row r="29" spans="1:13" x14ac:dyDescent="0.2">
      <c r="A29" s="1" t="s">
        <v>149</v>
      </c>
      <c r="B29" s="2" t="s">
        <v>300</v>
      </c>
      <c r="C29" s="1" t="s">
        <v>301</v>
      </c>
      <c r="D29" s="1" t="s">
        <v>74</v>
      </c>
      <c r="E29" s="1" t="s">
        <v>150</v>
      </c>
      <c r="F29" s="2">
        <v>2958915</v>
      </c>
      <c r="G29" s="2">
        <v>1196520</v>
      </c>
      <c r="H29" s="2">
        <v>1196520</v>
      </c>
      <c r="I29" s="2">
        <v>0</v>
      </c>
      <c r="J29" s="12">
        <v>102.64</v>
      </c>
      <c r="K29" s="12">
        <v>41.86</v>
      </c>
      <c r="L29" s="12">
        <v>24</v>
      </c>
      <c r="M29" s="12">
        <v>10</v>
      </c>
    </row>
    <row r="30" spans="1:13" x14ac:dyDescent="0.2">
      <c r="A30" s="1" t="s">
        <v>151</v>
      </c>
      <c r="B30" s="2" t="s">
        <v>302</v>
      </c>
      <c r="C30" s="1" t="s">
        <v>303</v>
      </c>
      <c r="D30" s="1" t="s">
        <v>74</v>
      </c>
      <c r="E30" s="1" t="s">
        <v>152</v>
      </c>
      <c r="F30" s="2">
        <v>2958915</v>
      </c>
      <c r="G30" s="2">
        <v>956806</v>
      </c>
      <c r="H30" s="2">
        <v>956806</v>
      </c>
      <c r="I30" s="2">
        <v>0</v>
      </c>
      <c r="J30" s="12">
        <v>112.44</v>
      </c>
      <c r="K30" s="12">
        <v>70.84</v>
      </c>
      <c r="L30" s="12">
        <v>27</v>
      </c>
      <c r="M30" s="12">
        <v>17</v>
      </c>
    </row>
    <row r="31" spans="1:13" x14ac:dyDescent="0.2">
      <c r="A31" s="1" t="s">
        <v>155</v>
      </c>
      <c r="B31" s="2" t="s">
        <v>304</v>
      </c>
      <c r="C31" s="1" t="s">
        <v>305</v>
      </c>
      <c r="D31" s="1" t="s">
        <v>75</v>
      </c>
      <c r="E31" s="1" t="s">
        <v>156</v>
      </c>
      <c r="F31" s="2">
        <v>1864920</v>
      </c>
      <c r="G31" s="2">
        <v>709126.69</v>
      </c>
      <c r="H31" s="2">
        <v>531845.02</v>
      </c>
      <c r="I31" s="2">
        <v>177281.66999999993</v>
      </c>
      <c r="J31" s="12">
        <v>1049.72</v>
      </c>
      <c r="K31" s="12">
        <v>786.51</v>
      </c>
      <c r="L31" s="12">
        <v>224.81</v>
      </c>
      <c r="M31" s="12">
        <v>174.12</v>
      </c>
    </row>
    <row r="32" spans="1:13" x14ac:dyDescent="0.2">
      <c r="A32" s="1" t="s">
        <v>157</v>
      </c>
      <c r="B32" s="2" t="s">
        <v>306</v>
      </c>
      <c r="C32" s="1" t="s">
        <v>307</v>
      </c>
      <c r="D32" s="1" t="s">
        <v>75</v>
      </c>
      <c r="E32" s="1" t="s">
        <v>158</v>
      </c>
      <c r="F32" s="2">
        <v>1864920</v>
      </c>
      <c r="G32" s="2">
        <v>577156.91</v>
      </c>
      <c r="H32" s="2">
        <v>268964.18</v>
      </c>
      <c r="I32" s="2">
        <v>308192.73000000004</v>
      </c>
      <c r="J32" s="12">
        <v>385.39</v>
      </c>
      <c r="K32" s="12">
        <v>137.01</v>
      </c>
      <c r="L32" s="12">
        <v>76</v>
      </c>
      <c r="M32" s="12">
        <v>28.37</v>
      </c>
    </row>
    <row r="33" spans="1:13" x14ac:dyDescent="0.2">
      <c r="A33" s="1" t="s">
        <v>159</v>
      </c>
      <c r="B33" s="2" t="s">
        <v>308</v>
      </c>
      <c r="C33" s="1" t="s">
        <v>309</v>
      </c>
      <c r="D33" s="1" t="s">
        <v>75</v>
      </c>
      <c r="E33" s="1" t="s">
        <v>160</v>
      </c>
      <c r="F33" s="2">
        <v>1864920</v>
      </c>
      <c r="G33" s="2">
        <v>578636.4</v>
      </c>
      <c r="H33" s="2">
        <v>482817.1</v>
      </c>
      <c r="I33" s="2">
        <v>95819.300000000047</v>
      </c>
      <c r="J33" s="12">
        <v>175.86</v>
      </c>
      <c r="K33" s="12">
        <v>66.349999999999994</v>
      </c>
      <c r="L33" s="12">
        <v>39.07</v>
      </c>
      <c r="M33" s="12">
        <v>14.74</v>
      </c>
    </row>
    <row r="34" spans="1:13" x14ac:dyDescent="0.2">
      <c r="A34" s="1" t="s">
        <v>161</v>
      </c>
      <c r="B34" s="2" t="s">
        <v>310</v>
      </c>
      <c r="C34" s="1" t="s">
        <v>311</v>
      </c>
      <c r="D34" s="1" t="s">
        <v>76</v>
      </c>
      <c r="E34" s="1" t="s">
        <v>162</v>
      </c>
      <c r="F34" s="2">
        <v>910995</v>
      </c>
      <c r="G34" s="2">
        <v>710995</v>
      </c>
      <c r="H34" s="2">
        <v>507650.43</v>
      </c>
      <c r="I34" s="2">
        <v>203344.57</v>
      </c>
      <c r="J34" s="12">
        <v>508.32</v>
      </c>
      <c r="K34" s="12">
        <v>115.33</v>
      </c>
      <c r="L34" s="12">
        <v>112.93</v>
      </c>
      <c r="M34" s="12">
        <v>25.62</v>
      </c>
    </row>
    <row r="35" spans="1:13" x14ac:dyDescent="0.2">
      <c r="A35" s="1" t="s">
        <v>163</v>
      </c>
      <c r="B35" s="2" t="s">
        <v>312</v>
      </c>
      <c r="C35" s="1" t="s">
        <v>313</v>
      </c>
      <c r="D35" s="1" t="s">
        <v>76</v>
      </c>
      <c r="E35" s="1" t="s">
        <v>164</v>
      </c>
      <c r="F35" s="2">
        <v>910995</v>
      </c>
      <c r="G35" s="2">
        <v>200000</v>
      </c>
      <c r="H35" s="2">
        <v>78000</v>
      </c>
      <c r="I35" s="2">
        <v>122000</v>
      </c>
      <c r="J35" s="12">
        <v>695.57</v>
      </c>
      <c r="K35" s="12">
        <v>369.18</v>
      </c>
      <c r="L35" s="12">
        <v>136.97</v>
      </c>
      <c r="M35" s="12">
        <v>70.430000000000007</v>
      </c>
    </row>
    <row r="36" spans="1:13" x14ac:dyDescent="0.2">
      <c r="A36" s="1" t="s">
        <v>165</v>
      </c>
      <c r="B36" s="2" t="s">
        <v>314</v>
      </c>
      <c r="C36" s="1" t="s">
        <v>315</v>
      </c>
      <c r="D36" s="1" t="s">
        <v>77</v>
      </c>
      <c r="E36" s="1" t="s">
        <v>166</v>
      </c>
      <c r="F36" s="2">
        <v>1338450</v>
      </c>
      <c r="G36" s="2">
        <v>1337747.76</v>
      </c>
      <c r="H36" s="2">
        <v>802648.65</v>
      </c>
      <c r="I36" s="2">
        <v>535099.11</v>
      </c>
      <c r="J36" s="12">
        <v>278.11</v>
      </c>
      <c r="K36" s="12">
        <v>86.55</v>
      </c>
      <c r="L36" s="12">
        <v>55.67</v>
      </c>
      <c r="M36" s="12">
        <v>19.23</v>
      </c>
    </row>
    <row r="37" spans="1:13" x14ac:dyDescent="0.2">
      <c r="A37" s="1" t="s">
        <v>167</v>
      </c>
      <c r="B37" s="2" t="s">
        <v>316</v>
      </c>
      <c r="C37" s="1" t="s">
        <v>317</v>
      </c>
      <c r="D37" s="1" t="s">
        <v>78</v>
      </c>
      <c r="E37" s="1" t="s">
        <v>168</v>
      </c>
      <c r="F37" s="2">
        <v>787830</v>
      </c>
      <c r="G37" s="2">
        <v>685000</v>
      </c>
      <c r="H37" s="2">
        <v>685000</v>
      </c>
      <c r="I37" s="2">
        <v>0</v>
      </c>
      <c r="J37" s="12">
        <v>225.81</v>
      </c>
      <c r="K37" s="12">
        <v>155.74</v>
      </c>
      <c r="L37" s="12">
        <v>45.2</v>
      </c>
      <c r="M37" s="12">
        <v>31</v>
      </c>
    </row>
    <row r="38" spans="1:13" x14ac:dyDescent="0.2">
      <c r="A38" s="1" t="s">
        <v>169</v>
      </c>
      <c r="B38" s="2" t="s">
        <v>318</v>
      </c>
      <c r="C38" s="1" t="s">
        <v>319</v>
      </c>
      <c r="D38" s="1" t="s">
        <v>79</v>
      </c>
      <c r="E38" s="1" t="s">
        <v>170</v>
      </c>
      <c r="F38" s="2">
        <v>1244265</v>
      </c>
      <c r="G38" s="2">
        <v>1244265</v>
      </c>
      <c r="H38" s="2">
        <v>833657.55</v>
      </c>
      <c r="I38" s="2">
        <v>410607.44999999995</v>
      </c>
      <c r="J38" s="12">
        <v>154.21</v>
      </c>
      <c r="K38" s="12">
        <v>50.74</v>
      </c>
      <c r="L38" s="12">
        <v>34.11</v>
      </c>
      <c r="M38" s="12">
        <v>11.18</v>
      </c>
    </row>
    <row r="39" spans="1:13" x14ac:dyDescent="0.2">
      <c r="A39" s="1" t="s">
        <v>173</v>
      </c>
      <c r="B39" s="2" t="s">
        <v>320</v>
      </c>
      <c r="C39" s="1" t="s">
        <v>321</v>
      </c>
      <c r="D39" s="1" t="s">
        <v>80</v>
      </c>
      <c r="E39" s="1" t="s">
        <v>174</v>
      </c>
      <c r="F39" s="2">
        <v>744360</v>
      </c>
      <c r="G39" s="2">
        <v>644360</v>
      </c>
      <c r="H39" s="2">
        <v>566360</v>
      </c>
      <c r="I39" s="2">
        <v>78000</v>
      </c>
      <c r="J39" s="12">
        <v>308.64</v>
      </c>
      <c r="K39" s="12">
        <v>206.59</v>
      </c>
      <c r="L39" s="12">
        <v>61.89</v>
      </c>
      <c r="M39" s="12">
        <v>41.47</v>
      </c>
    </row>
    <row r="40" spans="1:13" x14ac:dyDescent="0.2">
      <c r="A40" s="1" t="s">
        <v>171</v>
      </c>
      <c r="B40" s="2" t="s">
        <v>322</v>
      </c>
      <c r="C40" s="1" t="s">
        <v>323</v>
      </c>
      <c r="D40" s="1" t="s">
        <v>80</v>
      </c>
      <c r="E40" s="1" t="s">
        <v>172</v>
      </c>
      <c r="F40" s="2">
        <v>744360</v>
      </c>
      <c r="G40" s="2">
        <v>686529.69</v>
      </c>
      <c r="H40" s="2">
        <v>686529.69</v>
      </c>
      <c r="I40" s="2">
        <v>0</v>
      </c>
      <c r="J40" s="12">
        <v>212.25</v>
      </c>
      <c r="K40" s="12">
        <v>141.02000000000001</v>
      </c>
      <c r="L40" s="12">
        <v>43</v>
      </c>
      <c r="M40" s="12">
        <v>28.98</v>
      </c>
    </row>
    <row r="41" spans="1:13" x14ac:dyDescent="0.2">
      <c r="A41" s="1" t="s">
        <v>175</v>
      </c>
      <c r="B41" s="2" t="s">
        <v>324</v>
      </c>
      <c r="C41" s="1" t="s">
        <v>325</v>
      </c>
      <c r="D41" s="1" t="s">
        <v>81</v>
      </c>
      <c r="E41" s="1" t="s">
        <v>176</v>
      </c>
      <c r="F41" s="2">
        <v>717795</v>
      </c>
      <c r="G41" s="2">
        <v>717795</v>
      </c>
      <c r="H41" s="2">
        <v>478530</v>
      </c>
      <c r="I41" s="2">
        <v>239265</v>
      </c>
      <c r="J41" s="12">
        <v>178.2</v>
      </c>
      <c r="K41" s="12">
        <v>90.79</v>
      </c>
      <c r="L41" s="12">
        <v>27.75</v>
      </c>
      <c r="M41" s="12">
        <v>18.16</v>
      </c>
    </row>
    <row r="42" spans="1:13" x14ac:dyDescent="0.2">
      <c r="A42" s="1" t="s">
        <v>177</v>
      </c>
      <c r="B42" s="1" t="s">
        <v>326</v>
      </c>
      <c r="C42" s="1" t="s">
        <v>327</v>
      </c>
      <c r="D42" s="1" t="s">
        <v>82</v>
      </c>
      <c r="E42" s="1" t="s">
        <v>178</v>
      </c>
      <c r="F42" s="2">
        <v>2140230</v>
      </c>
      <c r="G42" s="2">
        <v>676601.23</v>
      </c>
      <c r="H42" s="2">
        <v>612260.68000000005</v>
      </c>
      <c r="I42" s="2">
        <v>64340.54999999993</v>
      </c>
      <c r="J42" s="12">
        <v>196.76</v>
      </c>
      <c r="K42" s="12">
        <v>111.88</v>
      </c>
      <c r="L42" s="12">
        <v>36.01</v>
      </c>
      <c r="M42" s="12">
        <v>19.82</v>
      </c>
    </row>
    <row r="43" spans="1:13" x14ac:dyDescent="0.2">
      <c r="A43" s="1" t="s">
        <v>179</v>
      </c>
      <c r="B43" s="1" t="s">
        <v>328</v>
      </c>
      <c r="C43" s="1" t="s">
        <v>329</v>
      </c>
      <c r="D43" s="1" t="s">
        <v>82</v>
      </c>
      <c r="E43" s="1" t="s">
        <v>178</v>
      </c>
      <c r="F43" s="2">
        <v>2140230</v>
      </c>
      <c r="G43" s="2">
        <v>463309.35</v>
      </c>
      <c r="H43" s="2">
        <v>405792.33</v>
      </c>
      <c r="I43" s="2">
        <v>57517.01999999996</v>
      </c>
      <c r="J43" s="12">
        <v>177.23</v>
      </c>
      <c r="K43" s="12">
        <v>121.3</v>
      </c>
      <c r="L43" s="12">
        <v>38.049999999999997</v>
      </c>
      <c r="M43" s="12">
        <v>25.76</v>
      </c>
    </row>
    <row r="44" spans="1:13" x14ac:dyDescent="0.2">
      <c r="A44" s="1" t="s">
        <v>180</v>
      </c>
      <c r="B44" s="1" t="s">
        <v>330</v>
      </c>
      <c r="C44" s="1" t="s">
        <v>331</v>
      </c>
      <c r="D44" s="1" t="s">
        <v>82</v>
      </c>
      <c r="E44" s="1" t="s">
        <v>178</v>
      </c>
      <c r="F44" s="2">
        <v>2140230</v>
      </c>
      <c r="G44" s="2">
        <v>891541.08</v>
      </c>
      <c r="H44" s="2">
        <v>836147.29</v>
      </c>
      <c r="I44" s="2">
        <v>55393.789999999921</v>
      </c>
      <c r="J44" s="12">
        <v>334.04</v>
      </c>
      <c r="K44" s="12">
        <v>208.94</v>
      </c>
      <c r="L44" s="12">
        <v>70.819999999999993</v>
      </c>
      <c r="M44" s="12">
        <v>43.99</v>
      </c>
    </row>
    <row r="45" spans="1:13" x14ac:dyDescent="0.2">
      <c r="A45" s="1" t="s">
        <v>181</v>
      </c>
      <c r="B45" s="1" t="s">
        <v>332</v>
      </c>
      <c r="C45" s="1" t="s">
        <v>333</v>
      </c>
      <c r="D45" s="1" t="s">
        <v>83</v>
      </c>
      <c r="E45" s="1" t="s">
        <v>182</v>
      </c>
      <c r="F45" s="2">
        <v>1065555</v>
      </c>
      <c r="G45" s="2">
        <v>532777.5</v>
      </c>
      <c r="H45" s="2">
        <v>355185</v>
      </c>
      <c r="I45" s="2">
        <v>177592.5</v>
      </c>
      <c r="J45" s="12">
        <v>204.25</v>
      </c>
      <c r="K45" s="12">
        <v>129.94</v>
      </c>
      <c r="L45" s="12">
        <v>40.85</v>
      </c>
      <c r="M45" s="12">
        <v>25.99</v>
      </c>
    </row>
    <row r="46" spans="1:13" x14ac:dyDescent="0.2">
      <c r="A46" s="1" t="s">
        <v>183</v>
      </c>
      <c r="B46" s="1" t="s">
        <v>334</v>
      </c>
      <c r="C46" s="1" t="s">
        <v>335</v>
      </c>
      <c r="D46" s="1" t="s">
        <v>83</v>
      </c>
      <c r="E46" s="1" t="s">
        <v>184</v>
      </c>
      <c r="F46" s="2">
        <v>1065555</v>
      </c>
      <c r="G46" s="2">
        <v>532777.5</v>
      </c>
      <c r="H46" s="2">
        <v>355185</v>
      </c>
      <c r="I46" s="2">
        <v>177592.5</v>
      </c>
      <c r="J46" s="12">
        <v>190.75</v>
      </c>
      <c r="K46" s="12">
        <v>79.84</v>
      </c>
      <c r="L46" s="12">
        <v>38.15</v>
      </c>
      <c r="M46" s="12">
        <v>9.27</v>
      </c>
    </row>
    <row r="47" spans="1:13" x14ac:dyDescent="0.2">
      <c r="A47" s="1" t="s">
        <v>193</v>
      </c>
      <c r="B47" s="1" t="s">
        <v>336</v>
      </c>
      <c r="C47" s="1" t="s">
        <v>337</v>
      </c>
      <c r="D47" s="1" t="s">
        <v>84</v>
      </c>
      <c r="E47" s="1" t="s">
        <v>194</v>
      </c>
      <c r="F47" s="2">
        <v>4048080</v>
      </c>
      <c r="G47" s="2">
        <v>1940050</v>
      </c>
      <c r="H47" s="2">
        <v>1185586.1100000001</v>
      </c>
      <c r="I47" s="2">
        <v>754463.8899999999</v>
      </c>
      <c r="J47" s="12">
        <v>781.34408189850467</v>
      </c>
      <c r="K47" s="12">
        <v>379.09988338241959</v>
      </c>
      <c r="L47" s="12">
        <v>249.6988700158586</v>
      </c>
      <c r="M47" s="12">
        <v>119.17343565926599</v>
      </c>
    </row>
    <row r="48" spans="1:13" x14ac:dyDescent="0.2">
      <c r="A48" s="1" t="s">
        <v>189</v>
      </c>
      <c r="B48" s="1" t="s">
        <v>338</v>
      </c>
      <c r="C48" s="1" t="s">
        <v>339</v>
      </c>
      <c r="D48" s="1" t="s">
        <v>84</v>
      </c>
      <c r="E48" s="1" t="s">
        <v>190</v>
      </c>
      <c r="F48" s="2">
        <v>4048080</v>
      </c>
      <c r="G48" s="2">
        <v>430560</v>
      </c>
      <c r="H48" s="2">
        <v>367770</v>
      </c>
      <c r="I48" s="2">
        <v>62790</v>
      </c>
      <c r="J48" s="12">
        <v>365.47</v>
      </c>
      <c r="K48" s="12">
        <v>188.4</v>
      </c>
      <c r="L48" s="12">
        <v>134.41</v>
      </c>
      <c r="M48" s="12">
        <v>66.599999999999994</v>
      </c>
    </row>
    <row r="49" spans="1:13" x14ac:dyDescent="0.2">
      <c r="A49" s="1" t="s">
        <v>191</v>
      </c>
      <c r="B49" s="1" t="s">
        <v>340</v>
      </c>
      <c r="C49" s="1" t="s">
        <v>341</v>
      </c>
      <c r="D49" s="1" t="s">
        <v>84</v>
      </c>
      <c r="E49" s="1" t="s">
        <v>192</v>
      </c>
      <c r="F49" s="2">
        <v>4048080</v>
      </c>
      <c r="G49" s="2">
        <v>843180</v>
      </c>
      <c r="H49" s="2">
        <v>654810</v>
      </c>
      <c r="I49" s="2">
        <v>188370</v>
      </c>
      <c r="J49" s="12">
        <v>346.67228410224914</v>
      </c>
      <c r="K49" s="12">
        <v>100.43910597221156</v>
      </c>
      <c r="L49" s="12">
        <v>111.61138420204189</v>
      </c>
      <c r="M49" s="12">
        <v>37.75219390496661</v>
      </c>
    </row>
    <row r="50" spans="1:13" x14ac:dyDescent="0.2">
      <c r="A50" s="1" t="s">
        <v>185</v>
      </c>
      <c r="B50" s="1" t="s">
        <v>342</v>
      </c>
      <c r="C50" s="1" t="s">
        <v>343</v>
      </c>
      <c r="D50" s="1" t="s">
        <v>84</v>
      </c>
      <c r="E50" s="1" t="s">
        <v>186</v>
      </c>
      <c r="F50" s="2">
        <v>4048080</v>
      </c>
      <c r="G50" s="2">
        <v>502320</v>
      </c>
      <c r="H50" s="2">
        <v>313950</v>
      </c>
      <c r="I50" s="2">
        <v>188370</v>
      </c>
      <c r="J50" s="12">
        <v>580.79966917973468</v>
      </c>
      <c r="K50" s="12">
        <v>285.30864716525934</v>
      </c>
      <c r="L50" s="12">
        <v>171.67293184559711</v>
      </c>
      <c r="M50" s="12">
        <v>82.362308504221957</v>
      </c>
    </row>
    <row r="51" spans="1:13" x14ac:dyDescent="0.2">
      <c r="A51" s="1" t="s">
        <v>187</v>
      </c>
      <c r="B51" s="1" t="s">
        <v>344</v>
      </c>
      <c r="C51" s="1" t="s">
        <v>345</v>
      </c>
      <c r="D51" s="1" t="s">
        <v>84</v>
      </c>
      <c r="E51" s="1" t="s">
        <v>188</v>
      </c>
      <c r="F51" s="2">
        <v>4048080</v>
      </c>
      <c r="G51" s="2">
        <v>331890</v>
      </c>
      <c r="H51" s="2">
        <v>206310</v>
      </c>
      <c r="I51" s="2">
        <v>125580</v>
      </c>
      <c r="J51" s="12">
        <v>632.20175902690642</v>
      </c>
      <c r="K51" s="12">
        <v>381.68759236023976</v>
      </c>
      <c r="L51" s="12">
        <v>184.59996863237137</v>
      </c>
      <c r="M51" s="12">
        <v>97.196316046284664</v>
      </c>
    </row>
    <row r="52" spans="1:13" x14ac:dyDescent="0.2">
      <c r="A52" s="1" t="s">
        <v>195</v>
      </c>
      <c r="B52" s="1" t="s">
        <v>346</v>
      </c>
      <c r="C52" s="1" t="s">
        <v>347</v>
      </c>
      <c r="D52" s="1" t="s">
        <v>85</v>
      </c>
      <c r="E52" s="1" t="s">
        <v>196</v>
      </c>
      <c r="F52" s="2">
        <v>1138005</v>
      </c>
      <c r="G52" s="2">
        <v>1038005</v>
      </c>
      <c r="H52" s="2">
        <v>994535</v>
      </c>
      <c r="I52" s="2">
        <v>43470</v>
      </c>
      <c r="J52" s="12">
        <v>432.72</v>
      </c>
      <c r="K52" s="12">
        <v>166.71</v>
      </c>
      <c r="L52" s="12">
        <v>99.37</v>
      </c>
      <c r="M52" s="12">
        <v>39</v>
      </c>
    </row>
    <row r="53" spans="1:13" x14ac:dyDescent="0.2">
      <c r="A53" s="1" t="s">
        <v>197</v>
      </c>
      <c r="B53" s="1" t="s">
        <v>348</v>
      </c>
      <c r="C53" s="1" t="s">
        <v>349</v>
      </c>
      <c r="D53" s="1" t="s">
        <v>86</v>
      </c>
      <c r="E53" s="1" t="s">
        <v>198</v>
      </c>
      <c r="F53" s="2">
        <v>797490</v>
      </c>
      <c r="G53" s="2">
        <v>797490</v>
      </c>
      <c r="H53" s="2">
        <v>739490</v>
      </c>
      <c r="I53" s="2">
        <v>58000</v>
      </c>
      <c r="J53" s="12">
        <v>292.16000000000003</v>
      </c>
      <c r="K53" s="12">
        <v>101.25</v>
      </c>
      <c r="L53" s="12">
        <v>61.15</v>
      </c>
      <c r="M53" s="12">
        <v>23.89</v>
      </c>
    </row>
    <row r="54" spans="1:13" x14ac:dyDescent="0.2">
      <c r="A54" s="1" t="s">
        <v>199</v>
      </c>
      <c r="B54" s="1" t="s">
        <v>350</v>
      </c>
      <c r="C54" s="1" t="s">
        <v>351</v>
      </c>
      <c r="D54" s="1" t="s">
        <v>87</v>
      </c>
      <c r="E54" s="1" t="s">
        <v>200</v>
      </c>
      <c r="F54" s="2">
        <v>882015</v>
      </c>
      <c r="G54" s="2">
        <v>882015</v>
      </c>
      <c r="H54" s="2">
        <v>844319.01</v>
      </c>
      <c r="I54" s="2">
        <v>37695.989999999991</v>
      </c>
      <c r="J54" s="12">
        <v>122.48</v>
      </c>
      <c r="K54" s="12">
        <v>66.849999999999994</v>
      </c>
      <c r="L54" s="12">
        <v>27.05</v>
      </c>
      <c r="M54" s="12">
        <v>14.7</v>
      </c>
    </row>
    <row r="55" spans="1:13" x14ac:dyDescent="0.2">
      <c r="A55" s="1" t="s">
        <v>205</v>
      </c>
      <c r="B55" s="1" t="s">
        <v>352</v>
      </c>
      <c r="C55" s="1" t="s">
        <v>353</v>
      </c>
      <c r="D55" s="1" t="s">
        <v>88</v>
      </c>
      <c r="E55" s="1" t="s">
        <v>206</v>
      </c>
      <c r="F55" s="2">
        <v>1174230</v>
      </c>
      <c r="G55" s="2">
        <v>762491</v>
      </c>
      <c r="H55" s="2">
        <v>664491</v>
      </c>
      <c r="I55" s="2">
        <v>98000</v>
      </c>
      <c r="J55" s="12">
        <v>73.209999999999994</v>
      </c>
      <c r="K55" s="12">
        <v>17.27</v>
      </c>
      <c r="L55" s="12">
        <v>13.88</v>
      </c>
      <c r="M55" s="12">
        <v>3.39</v>
      </c>
    </row>
    <row r="56" spans="1:13" x14ac:dyDescent="0.2">
      <c r="A56" s="1" t="s">
        <v>201</v>
      </c>
      <c r="B56" s="1" t="s">
        <v>354</v>
      </c>
      <c r="C56" s="1" t="s">
        <v>355</v>
      </c>
      <c r="D56" s="1" t="s">
        <v>88</v>
      </c>
      <c r="E56" s="1" t="s">
        <v>202</v>
      </c>
      <c r="F56" s="2">
        <v>1174230</v>
      </c>
      <c r="G56" s="2">
        <v>402000</v>
      </c>
      <c r="H56" s="2">
        <v>325000</v>
      </c>
      <c r="I56" s="2">
        <v>77000</v>
      </c>
      <c r="J56" s="12">
        <v>173.6</v>
      </c>
      <c r="K56" s="12">
        <v>48.18</v>
      </c>
      <c r="L56" s="12">
        <v>32.979999999999997</v>
      </c>
      <c r="M56" s="12">
        <v>9.44</v>
      </c>
    </row>
    <row r="57" spans="1:13" x14ac:dyDescent="0.2">
      <c r="A57" s="1" t="s">
        <v>203</v>
      </c>
      <c r="B57" s="1" t="s">
        <v>356</v>
      </c>
      <c r="C57" s="1" t="s">
        <v>357</v>
      </c>
      <c r="D57" s="1" t="s">
        <v>88</v>
      </c>
      <c r="E57" s="1" t="s">
        <v>204</v>
      </c>
      <c r="F57" s="2">
        <v>1174230</v>
      </c>
      <c r="G57" s="2">
        <v>303000</v>
      </c>
      <c r="H57" s="2">
        <v>228640</v>
      </c>
      <c r="I57" s="2">
        <v>74360</v>
      </c>
      <c r="J57" s="12">
        <v>192.11</v>
      </c>
      <c r="K57" s="12">
        <v>5.43</v>
      </c>
      <c r="L57" s="12">
        <v>36.04</v>
      </c>
      <c r="M57" s="12">
        <v>1.21</v>
      </c>
    </row>
    <row r="58" spans="1:13" x14ac:dyDescent="0.2">
      <c r="A58" s="1" t="s">
        <v>209</v>
      </c>
      <c r="B58" s="1" t="s">
        <v>358</v>
      </c>
      <c r="C58" s="1" t="s">
        <v>359</v>
      </c>
      <c r="D58" s="1" t="s">
        <v>89</v>
      </c>
      <c r="E58" s="1" t="s">
        <v>208</v>
      </c>
      <c r="F58" s="2">
        <v>1485765</v>
      </c>
      <c r="G58" s="2">
        <v>807639</v>
      </c>
      <c r="H58" s="2">
        <v>659708</v>
      </c>
      <c r="I58" s="2">
        <v>147931</v>
      </c>
      <c r="J58" s="12">
        <v>100.82</v>
      </c>
      <c r="K58" s="12">
        <v>23.73</v>
      </c>
      <c r="L58" s="12">
        <v>19.16</v>
      </c>
      <c r="M58" s="12">
        <v>5.27</v>
      </c>
    </row>
    <row r="59" spans="1:13" x14ac:dyDescent="0.2">
      <c r="A59" s="1" t="s">
        <v>207</v>
      </c>
      <c r="B59" s="1" t="s">
        <v>360</v>
      </c>
      <c r="C59" s="1" t="s">
        <v>361</v>
      </c>
      <c r="D59" s="1" t="s">
        <v>89</v>
      </c>
      <c r="E59" s="1" t="s">
        <v>208</v>
      </c>
      <c r="F59" s="2">
        <v>1485765</v>
      </c>
      <c r="G59" s="2">
        <v>678126</v>
      </c>
      <c r="H59" s="2">
        <v>583772.30000000005</v>
      </c>
      <c r="I59" s="2">
        <v>94353.699999999953</v>
      </c>
      <c r="J59" s="12">
        <v>144.35</v>
      </c>
      <c r="K59" s="12">
        <v>0.1</v>
      </c>
      <c r="L59" s="12">
        <v>35.58</v>
      </c>
      <c r="M59" s="12">
        <v>0.1</v>
      </c>
    </row>
    <row r="60" spans="1:13" x14ac:dyDescent="0.2">
      <c r="A60" s="1" t="s">
        <v>210</v>
      </c>
      <c r="B60" s="1" t="s">
        <v>362</v>
      </c>
      <c r="C60" s="1" t="s">
        <v>363</v>
      </c>
      <c r="D60" s="1" t="s">
        <v>90</v>
      </c>
      <c r="E60" s="1" t="s">
        <v>211</v>
      </c>
      <c r="F60" s="2">
        <v>939975</v>
      </c>
      <c r="G60" s="2">
        <v>939975</v>
      </c>
      <c r="H60" s="2">
        <v>896398.74</v>
      </c>
      <c r="I60" s="2">
        <v>43576.260000000009</v>
      </c>
      <c r="J60" s="12">
        <v>195.78855713923957</v>
      </c>
      <c r="K60" s="12">
        <v>66.829129255145972</v>
      </c>
      <c r="L60" s="12">
        <v>21.685400282169081</v>
      </c>
      <c r="M60" s="12">
        <v>12.390815215425244</v>
      </c>
    </row>
    <row r="61" spans="1:13" x14ac:dyDescent="0.2">
      <c r="A61" s="1" t="s">
        <v>212</v>
      </c>
      <c r="B61" s="1" t="s">
        <v>364</v>
      </c>
      <c r="C61" s="1" t="s">
        <v>365</v>
      </c>
      <c r="D61" s="1" t="s">
        <v>91</v>
      </c>
      <c r="E61" s="1" t="s">
        <v>213</v>
      </c>
      <c r="F61" s="2">
        <v>1823865</v>
      </c>
      <c r="G61" s="2">
        <v>1523865</v>
      </c>
      <c r="H61" s="2">
        <v>1177338.68</v>
      </c>
      <c r="I61" s="2">
        <v>346526.32000000007</v>
      </c>
      <c r="J61" s="12">
        <v>202.54</v>
      </c>
      <c r="K61" s="12">
        <v>140.61000000000001</v>
      </c>
      <c r="L61" s="12">
        <v>44.93</v>
      </c>
      <c r="M61" s="12">
        <v>31.17</v>
      </c>
    </row>
    <row r="62" spans="1:13" x14ac:dyDescent="0.2">
      <c r="A62" s="1" t="s">
        <v>214</v>
      </c>
      <c r="B62" s="1" t="s">
        <v>366</v>
      </c>
      <c r="C62" s="1" t="s">
        <v>367</v>
      </c>
      <c r="D62" s="1" t="s">
        <v>92</v>
      </c>
      <c r="E62" s="1" t="s">
        <v>215</v>
      </c>
      <c r="F62" s="2">
        <v>2362410</v>
      </c>
      <c r="G62" s="2">
        <v>1810410</v>
      </c>
      <c r="H62" s="2">
        <v>1206940</v>
      </c>
      <c r="I62" s="2">
        <v>603470</v>
      </c>
      <c r="J62" s="12">
        <v>344.22</v>
      </c>
      <c r="K62" s="12">
        <v>151.31</v>
      </c>
      <c r="L62" s="12">
        <v>70.17</v>
      </c>
      <c r="M62" s="12">
        <v>36</v>
      </c>
    </row>
    <row r="63" spans="1:13" x14ac:dyDescent="0.2">
      <c r="A63" s="1" t="s">
        <v>216</v>
      </c>
      <c r="B63" s="1" t="s">
        <v>368</v>
      </c>
      <c r="C63" s="1" t="s">
        <v>369</v>
      </c>
      <c r="D63" s="1" t="s">
        <v>92</v>
      </c>
      <c r="E63" s="1" t="s">
        <v>217</v>
      </c>
      <c r="F63" s="2">
        <v>2362410</v>
      </c>
      <c r="G63" s="2">
        <v>220000</v>
      </c>
      <c r="H63" s="2">
        <v>146666.67000000001</v>
      </c>
      <c r="I63" s="2">
        <v>73333.329999999987</v>
      </c>
      <c r="J63" s="12">
        <v>838.35</v>
      </c>
      <c r="K63" s="12">
        <v>412.31</v>
      </c>
      <c r="L63" s="12">
        <v>184.03</v>
      </c>
      <c r="M63" s="12">
        <v>84</v>
      </c>
    </row>
    <row r="64" spans="1:13" x14ac:dyDescent="0.2">
      <c r="A64" s="1" t="s">
        <v>218</v>
      </c>
      <c r="B64" s="1" t="s">
        <v>370</v>
      </c>
      <c r="C64" s="1" t="s">
        <v>371</v>
      </c>
      <c r="D64" s="1" t="s">
        <v>92</v>
      </c>
      <c r="E64" s="1" t="s">
        <v>219</v>
      </c>
      <c r="F64" s="2">
        <v>2362410</v>
      </c>
      <c r="G64" s="2">
        <v>330000</v>
      </c>
      <c r="H64" s="2">
        <v>220000</v>
      </c>
      <c r="I64" s="2">
        <v>110000</v>
      </c>
      <c r="J64" s="12">
        <v>588.02</v>
      </c>
      <c r="K64" s="12">
        <v>249.86</v>
      </c>
      <c r="L64" s="12">
        <v>128.79</v>
      </c>
      <c r="M64" s="12">
        <v>51</v>
      </c>
    </row>
    <row r="65" spans="1:13" x14ac:dyDescent="0.2">
      <c r="A65" s="1" t="s">
        <v>222</v>
      </c>
      <c r="B65" s="1" t="s">
        <v>372</v>
      </c>
      <c r="C65" s="1" t="s">
        <v>373</v>
      </c>
      <c r="D65" s="1" t="s">
        <v>93</v>
      </c>
      <c r="E65" s="1" t="s">
        <v>223</v>
      </c>
      <c r="F65" s="2">
        <v>1328790</v>
      </c>
      <c r="G65" s="2">
        <v>958656</v>
      </c>
      <c r="H65" s="2">
        <v>843374.2</v>
      </c>
      <c r="I65" s="2">
        <v>115281.80000000005</v>
      </c>
      <c r="J65" s="12">
        <v>214.29</v>
      </c>
      <c r="K65" s="12">
        <v>44.92</v>
      </c>
      <c r="L65" s="12">
        <v>40.22</v>
      </c>
      <c r="M65" s="12">
        <v>9.98</v>
      </c>
    </row>
    <row r="66" spans="1:13" x14ac:dyDescent="0.2">
      <c r="A66" s="1" t="s">
        <v>220</v>
      </c>
      <c r="B66" s="1" t="s">
        <v>374</v>
      </c>
      <c r="C66" s="1" t="s">
        <v>375</v>
      </c>
      <c r="D66" s="1" t="s">
        <v>93</v>
      </c>
      <c r="E66" s="1" t="s">
        <v>221</v>
      </c>
      <c r="F66" s="2">
        <v>1328790</v>
      </c>
      <c r="G66" s="2">
        <v>370134</v>
      </c>
      <c r="H66" s="2">
        <v>314534</v>
      </c>
      <c r="I66" s="2">
        <v>55600</v>
      </c>
      <c r="J66" s="12">
        <v>151.75</v>
      </c>
      <c r="K66" s="12">
        <v>12.24</v>
      </c>
      <c r="L66" s="12">
        <v>28.48</v>
      </c>
      <c r="M66" s="12">
        <v>2.72</v>
      </c>
    </row>
    <row r="67" spans="1:13" x14ac:dyDescent="0.2">
      <c r="A67" s="1" t="s">
        <v>224</v>
      </c>
      <c r="B67" s="1" t="s">
        <v>376</v>
      </c>
      <c r="C67" s="1" t="s">
        <v>377</v>
      </c>
      <c r="D67" s="1" t="s">
        <v>94</v>
      </c>
      <c r="E67" s="1" t="s">
        <v>225</v>
      </c>
      <c r="F67" s="2">
        <v>1150080</v>
      </c>
      <c r="G67" s="2">
        <v>1050080</v>
      </c>
      <c r="H67" s="2">
        <v>685000</v>
      </c>
      <c r="I67" s="2">
        <v>365080</v>
      </c>
      <c r="J67" s="12">
        <v>304.02999999999997</v>
      </c>
      <c r="K67" s="12">
        <v>21.54</v>
      </c>
      <c r="L67" s="12">
        <v>57.48</v>
      </c>
      <c r="M67" s="12">
        <v>4.79</v>
      </c>
    </row>
    <row r="68" spans="1:13" x14ac:dyDescent="0.2">
      <c r="A68" s="1" t="s">
        <v>226</v>
      </c>
      <c r="B68" s="1" t="s">
        <v>378</v>
      </c>
      <c r="C68" s="1" t="s">
        <v>379</v>
      </c>
      <c r="D68" s="1" t="s">
        <v>95</v>
      </c>
      <c r="E68" s="1" t="s">
        <v>227</v>
      </c>
      <c r="F68" s="2">
        <v>1874580</v>
      </c>
      <c r="G68" s="2">
        <v>1213342.6000000001</v>
      </c>
      <c r="H68" s="2">
        <v>1213342.6000000001</v>
      </c>
      <c r="I68" s="2">
        <v>0</v>
      </c>
      <c r="J68" s="12">
        <v>142.19999999999999</v>
      </c>
      <c r="K68" s="12">
        <v>84.43</v>
      </c>
      <c r="L68" s="12">
        <v>26.68</v>
      </c>
      <c r="M68" s="12">
        <v>15.84</v>
      </c>
    </row>
    <row r="69" spans="1:13" x14ac:dyDescent="0.2">
      <c r="A69" s="1" t="s">
        <v>228</v>
      </c>
      <c r="B69" s="1" t="s">
        <v>380</v>
      </c>
      <c r="C69" s="1" t="s">
        <v>381</v>
      </c>
      <c r="D69" s="1" t="s">
        <v>95</v>
      </c>
      <c r="E69" s="1" t="s">
        <v>229</v>
      </c>
      <c r="F69" s="2">
        <v>1874580</v>
      </c>
      <c r="G69" s="2">
        <v>385883.5</v>
      </c>
      <c r="H69" s="2">
        <v>385883.5</v>
      </c>
      <c r="I69" s="2">
        <v>0</v>
      </c>
      <c r="J69" s="12">
        <v>151.96</v>
      </c>
      <c r="K69" s="12">
        <v>80</v>
      </c>
      <c r="L69" s="12">
        <v>28.5</v>
      </c>
      <c r="M69" s="12">
        <v>15.05</v>
      </c>
    </row>
    <row r="70" spans="1:13" x14ac:dyDescent="0.2">
      <c r="A70" s="1" t="s">
        <v>230</v>
      </c>
      <c r="B70" s="1" t="s">
        <v>382</v>
      </c>
      <c r="C70" s="1" t="s">
        <v>383</v>
      </c>
      <c r="D70" s="1" t="s">
        <v>95</v>
      </c>
      <c r="E70" s="1" t="s">
        <v>231</v>
      </c>
      <c r="F70" s="2">
        <v>1874580</v>
      </c>
      <c r="G70" s="2">
        <v>275353.90000000002</v>
      </c>
      <c r="H70" s="2">
        <v>275353.90000000002</v>
      </c>
      <c r="I70" s="2">
        <v>0</v>
      </c>
      <c r="J70" s="12">
        <v>285.05</v>
      </c>
      <c r="K70" s="12">
        <v>136.91999999999999</v>
      </c>
      <c r="L70" s="12">
        <v>56.79</v>
      </c>
      <c r="M70" s="12">
        <v>30.39</v>
      </c>
    </row>
    <row r="71" spans="1:13" x14ac:dyDescent="0.2">
      <c r="A71" s="1" t="s">
        <v>232</v>
      </c>
      <c r="B71" s="1" t="s">
        <v>384</v>
      </c>
      <c r="C71" s="1" t="s">
        <v>385</v>
      </c>
      <c r="D71" s="1" t="s">
        <v>96</v>
      </c>
      <c r="E71" s="1" t="s">
        <v>233</v>
      </c>
      <c r="F71" s="2">
        <v>1565460</v>
      </c>
      <c r="G71" s="2">
        <v>1565460</v>
      </c>
      <c r="H71" s="2">
        <v>1473981</v>
      </c>
      <c r="I71" s="2">
        <v>91479</v>
      </c>
      <c r="J71" s="12">
        <v>195.46</v>
      </c>
      <c r="K71" s="12">
        <v>93.58</v>
      </c>
      <c r="L71" s="12">
        <v>37.67</v>
      </c>
      <c r="M71" s="12">
        <v>17.66</v>
      </c>
    </row>
    <row r="72" spans="1:13" x14ac:dyDescent="0.2">
      <c r="A72" s="1" t="s">
        <v>234</v>
      </c>
      <c r="B72" s="1" t="s">
        <v>386</v>
      </c>
      <c r="C72" s="1" t="s">
        <v>387</v>
      </c>
      <c r="D72" s="1" t="s">
        <v>97</v>
      </c>
      <c r="E72" s="1" t="s">
        <v>235</v>
      </c>
      <c r="F72" s="2">
        <v>1876995</v>
      </c>
      <c r="G72" s="2">
        <v>1800000</v>
      </c>
      <c r="H72" s="2">
        <v>1656000</v>
      </c>
      <c r="I72" s="2">
        <v>144000</v>
      </c>
      <c r="J72" s="12">
        <v>264.82</v>
      </c>
      <c r="K72" s="12">
        <v>154.51</v>
      </c>
      <c r="L72" s="12">
        <v>50.4</v>
      </c>
      <c r="M72" s="12">
        <v>29.2</v>
      </c>
    </row>
    <row r="73" spans="1:13" x14ac:dyDescent="0.2">
      <c r="A73" s="1" t="s">
        <v>240</v>
      </c>
      <c r="B73" s="1" t="s">
        <v>388</v>
      </c>
      <c r="C73" s="1" t="s">
        <v>389</v>
      </c>
      <c r="D73" s="1" t="s">
        <v>98</v>
      </c>
      <c r="E73" s="1" t="s">
        <v>241</v>
      </c>
      <c r="F73" s="2">
        <v>4021515</v>
      </c>
      <c r="G73" s="2">
        <v>1000000</v>
      </c>
      <c r="H73" s="2">
        <v>920000</v>
      </c>
      <c r="I73" s="2">
        <v>80000</v>
      </c>
      <c r="J73" s="12">
        <v>242.86</v>
      </c>
      <c r="K73" s="12">
        <v>177.1</v>
      </c>
      <c r="L73" s="12">
        <v>46.01</v>
      </c>
      <c r="M73" s="12">
        <v>33.67</v>
      </c>
    </row>
    <row r="74" spans="1:13" x14ac:dyDescent="0.2">
      <c r="A74" s="1" t="s">
        <v>238</v>
      </c>
      <c r="B74" s="1" t="s">
        <v>390</v>
      </c>
      <c r="C74" s="1" t="s">
        <v>391</v>
      </c>
      <c r="D74" s="1" t="s">
        <v>98</v>
      </c>
      <c r="E74" s="1" t="s">
        <v>239</v>
      </c>
      <c r="F74" s="2">
        <v>4021515</v>
      </c>
      <c r="G74" s="2">
        <v>1493816.05</v>
      </c>
      <c r="H74" s="2">
        <v>980000</v>
      </c>
      <c r="I74" s="2">
        <v>513816.05000000005</v>
      </c>
      <c r="J74" s="12">
        <v>260.05</v>
      </c>
      <c r="K74" s="12">
        <v>122.59</v>
      </c>
      <c r="L74" s="12">
        <v>53</v>
      </c>
      <c r="M74" s="12">
        <v>25</v>
      </c>
    </row>
    <row r="75" spans="1:13" x14ac:dyDescent="0.2">
      <c r="A75" s="1" t="s">
        <v>236</v>
      </c>
      <c r="B75" s="1" t="s">
        <v>392</v>
      </c>
      <c r="C75" s="1" t="s">
        <v>393</v>
      </c>
      <c r="D75" s="1" t="s">
        <v>98</v>
      </c>
      <c r="E75" s="1" t="s">
        <v>237</v>
      </c>
      <c r="F75" s="2">
        <v>4021515</v>
      </c>
      <c r="G75" s="2">
        <v>1527183.55</v>
      </c>
      <c r="H75" s="2">
        <v>1450824.3</v>
      </c>
      <c r="I75" s="2">
        <v>76359.25</v>
      </c>
      <c r="J75" s="12">
        <v>722.39</v>
      </c>
      <c r="K75" s="12">
        <v>213.53</v>
      </c>
      <c r="L75" s="12">
        <v>147</v>
      </c>
      <c r="M75" s="12">
        <v>50</v>
      </c>
    </row>
  </sheetData>
  <conditionalFormatting sqref="C2:C75">
    <cfRule type="duplicateValues" dxfId="1" priority="1"/>
  </conditionalFormatting>
  <conditionalFormatting sqref="E2:E75">
    <cfRule type="duplicateValues" dxfId="0" priority="2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42</vt:i4>
      </vt:variant>
    </vt:vector>
  </HeadingPairs>
  <TitlesOfParts>
    <vt:vector size="45" baseType="lpstr">
      <vt:lpstr>ALLEGATO 1</vt:lpstr>
      <vt:lpstr>ALLEGATO 2</vt:lpstr>
      <vt:lpstr>Foglio2</vt:lpstr>
      <vt:lpstr>alatri</vt:lpstr>
      <vt:lpstr>albanolaziale</vt:lpstr>
      <vt:lpstr>anagni</vt:lpstr>
      <vt:lpstr>anzio</vt:lpstr>
      <vt:lpstr>aprilia</vt:lpstr>
      <vt:lpstr>ardea</vt:lpstr>
      <vt:lpstr>'ALLEGATO 1'!Area_stampa</vt:lpstr>
      <vt:lpstr>'ALLEGATO 2'!Area_stampa</vt:lpstr>
      <vt:lpstr>cassino</vt:lpstr>
      <vt:lpstr>ceccano</vt:lpstr>
      <vt:lpstr>cerveteri</vt:lpstr>
      <vt:lpstr>ciampino</vt:lpstr>
      <vt:lpstr>cisternadilatina</vt:lpstr>
      <vt:lpstr>civitavecchia</vt:lpstr>
      <vt:lpstr>colleferro</vt:lpstr>
      <vt:lpstr>ferentino</vt:lpstr>
      <vt:lpstr>fiumicino</vt:lpstr>
      <vt:lpstr>fondi</vt:lpstr>
      <vt:lpstr>fontenuova</vt:lpstr>
      <vt:lpstr>formia</vt:lpstr>
      <vt:lpstr>frascati</vt:lpstr>
      <vt:lpstr>frosinone</vt:lpstr>
      <vt:lpstr>genzanodiroma</vt:lpstr>
      <vt:lpstr>grottaferrata</vt:lpstr>
      <vt:lpstr>guidoniamontecelio</vt:lpstr>
      <vt:lpstr>ladispoli</vt:lpstr>
      <vt:lpstr>latina</vt:lpstr>
      <vt:lpstr>marino</vt:lpstr>
      <vt:lpstr>mentana</vt:lpstr>
      <vt:lpstr>minturno</vt:lpstr>
      <vt:lpstr>monterotondo</vt:lpstr>
      <vt:lpstr>nettuno</vt:lpstr>
      <vt:lpstr>palestrina</vt:lpstr>
      <vt:lpstr>pomezia</vt:lpstr>
      <vt:lpstr>rieti</vt:lpstr>
      <vt:lpstr>sezze</vt:lpstr>
      <vt:lpstr>sora</vt:lpstr>
      <vt:lpstr>terracina</vt:lpstr>
      <vt:lpstr>'ALLEGATO 1'!Titoli_stampa</vt:lpstr>
      <vt:lpstr>tivoli</vt:lpstr>
      <vt:lpstr>velletri</vt:lpstr>
      <vt:lpstr>viterbo</vt:lpstr>
    </vt:vector>
  </TitlesOfParts>
  <Company>Regione Lazio - LAZIOcrea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Casinelli</dc:creator>
  <cp:lastModifiedBy>Deborah Casinelli</cp:lastModifiedBy>
  <cp:lastPrinted>2025-06-20T08:06:52Z</cp:lastPrinted>
  <dcterms:created xsi:type="dcterms:W3CDTF">2025-06-18T12:38:48Z</dcterms:created>
  <dcterms:modified xsi:type="dcterms:W3CDTF">2025-07-16T12:01:57Z</dcterms:modified>
</cp:coreProperties>
</file>