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ialogsheets/sheet1.xml" ContentType="application/vnd.openxmlformats-officedocument.spreadsheetml.dialogsheet+xml"/>
  <Override PartName="/xl/dialogsheets/sheet2.xml" ContentType="application/vnd.openxmlformats-officedocument.spreadsheetml.dialogsheet+xml"/>
  <Override PartName="/xl/dialogsheets/sheet3.xml" ContentType="application/vnd.openxmlformats-officedocument.spreadsheetml.dialogsheet+xml"/>
  <Override PartName="/xl/dialogsheets/sheet4.xml" ContentType="application/vnd.openxmlformats-officedocument.spreadsheetml.dialogsheet+xml"/>
  <Override PartName="/xl/dialogsheets/sheet5.xml" ContentType="application/vnd.openxmlformats-officedocument.spreadsheetml.dialogsheet+xml"/>
  <Override PartName="/xl/dialogsheets/sheet6.xml" ContentType="application/vnd.openxmlformats-officedocument.spreadsheetml.dialog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077" lockStructure="1"/>
  <bookViews>
    <workbookView xWindow="360" yWindow="120" windowWidth="12120" windowHeight="7890" tabRatio="682"/>
  </bookViews>
  <sheets>
    <sheet name="Verbale" sheetId="2" r:id="rId1"/>
    <sheet name="A - Elenco domande" sheetId="5" r:id="rId2"/>
    <sheet name="B - Graduatoria amm. a selez." sheetId="6" r:id="rId3"/>
    <sheet name="C - Idonei Ammessi" sheetId="11" r:id="rId4"/>
    <sheet name="D - Idonei Non Ammessi" sheetId="12" r:id="rId5"/>
    <sheet name="E - Non idonei" sheetId="10" r:id="rId6"/>
    <sheet name="dialogo" sheetId="13" state="hidden" r:id="rId7"/>
    <sheet name="Dialogo1" sheetId="14" state="hidden" r:id="rId8"/>
    <sheet name="Dialogo2" sheetId="16" state="hidden" r:id="rId9"/>
    <sheet name="Discesa" sheetId="17" state="hidden" r:id="rId10"/>
    <sheet name="Scritto" sheetId="18" state="hidden" r:id="rId11"/>
    <sheet name="Colloquio" sheetId="19" state="hidden" r:id="rId12"/>
    <sheet name="Titoli" sheetId="20" state="hidden" r:id="rId13"/>
  </sheets>
  <definedNames>
    <definedName name="_xlnm.Print_Area" localSheetId="1">'A - Elenco domande'!$A$1:$J$51</definedName>
    <definedName name="_xlnm.Print_Area" localSheetId="2">'B - Graduatoria amm. a selez.'!$A$1:$J$51</definedName>
    <definedName name="_xlnm.Print_Area" localSheetId="3">'C - Idonei Ammessi'!$A$1:$I$36</definedName>
    <definedName name="_xlnm.Print_Area" localSheetId="4">'D - Idonei Non Ammessi'!$A$1:$I$51</definedName>
    <definedName name="_xlnm.Print_Area" localSheetId="5">'E - Non idonei'!$A$1:$I$51</definedName>
    <definedName name="_xlnm.Print_Area" localSheetId="0">Verbale!$A$1:$AO$47</definedName>
    <definedName name="Prec" localSheetId="2">'B - Graduatoria amm. a selez.'!XFD1048576</definedName>
    <definedName name="_xlnm.Print_Titles" localSheetId="1">'A - Elenco domande'!$1:$5</definedName>
    <definedName name="_xlnm.Print_Titles" localSheetId="2">'B - Graduatoria amm. a selez.'!$1:$5</definedName>
    <definedName name="_xlnm.Print_Titles" localSheetId="3">'C - Idonei Ammessi'!$1:$5</definedName>
    <definedName name="_xlnm.Print_Titles" localSheetId="4">'D - Idonei Non Ammessi'!$1:$5</definedName>
    <definedName name="_xlnm.Print_Titles" localSheetId="5">'E - Non idonei'!$1:$5</definedName>
  </definedNames>
  <calcPr calcId="145621"/>
  <fileRecoveryPr autoRecover="0"/>
</workbook>
</file>

<file path=xl/calcChain.xml><?xml version="1.0" encoding="utf-8"?>
<calcChain xmlns="http://schemas.openxmlformats.org/spreadsheetml/2006/main">
  <c r="I45" i="10" l="1"/>
  <c r="A45" i="10"/>
  <c r="A45" i="12"/>
  <c r="A6" i="6"/>
  <c r="A7" i="6"/>
  <c r="M7" i="6"/>
  <c r="A8" i="6"/>
  <c r="M8" i="6"/>
  <c r="N8" i="6" s="1"/>
  <c r="A9" i="6"/>
  <c r="A10" i="6"/>
  <c r="M10" i="6" s="1"/>
  <c r="A11" i="6"/>
  <c r="M11" i="6"/>
  <c r="A12" i="6"/>
  <c r="M12" i="6"/>
  <c r="N12" i="6" s="1"/>
  <c r="A13" i="6"/>
  <c r="M13" i="6" s="1"/>
  <c r="A14" i="6"/>
  <c r="M14" i="6" s="1"/>
  <c r="N14" i="6"/>
  <c r="A15" i="6"/>
  <c r="M15" i="6"/>
  <c r="A16" i="6"/>
  <c r="M16" i="6"/>
  <c r="N16" i="6" s="1"/>
  <c r="A17" i="6"/>
  <c r="A18" i="6"/>
  <c r="M18" i="6" s="1"/>
  <c r="A19" i="6"/>
  <c r="M19" i="6"/>
  <c r="A20" i="6"/>
  <c r="M20" i="6"/>
  <c r="N20" i="6" s="1"/>
  <c r="A21" i="6"/>
  <c r="M21" i="6" s="1"/>
  <c r="N21" i="6" s="1"/>
  <c r="A22" i="6"/>
  <c r="M22" i="6" s="1"/>
  <c r="N22" i="6"/>
  <c r="A23" i="6"/>
  <c r="M23" i="6"/>
  <c r="N23" i="6" s="1"/>
  <c r="A24" i="6"/>
  <c r="M24" i="6" s="1"/>
  <c r="N24" i="6"/>
  <c r="A25" i="6"/>
  <c r="M25" i="6"/>
  <c r="N25" i="6" s="1"/>
  <c r="A26" i="6"/>
  <c r="M26" i="6" s="1"/>
  <c r="N26" i="6"/>
  <c r="A27" i="6"/>
  <c r="M27" i="6"/>
  <c r="A28" i="6"/>
  <c r="M28" i="6"/>
  <c r="N28" i="6" s="1"/>
  <c r="A29" i="6"/>
  <c r="M29" i="6" s="1"/>
  <c r="A30" i="6"/>
  <c r="M30" i="6" s="1"/>
  <c r="N30" i="6" s="1"/>
  <c r="A31" i="6"/>
  <c r="M31" i="6"/>
  <c r="A32" i="6"/>
  <c r="M32" i="6" s="1"/>
  <c r="N32" i="6" s="1"/>
  <c r="A33" i="6"/>
  <c r="M33" i="6"/>
  <c r="A34" i="6"/>
  <c r="A35" i="6"/>
  <c r="M35" i="6"/>
  <c r="A36" i="6"/>
  <c r="M36" i="6"/>
  <c r="N36" i="6" s="1"/>
  <c r="A37" i="6"/>
  <c r="M37" i="6" s="1"/>
  <c r="N37" i="6" s="1"/>
  <c r="A38" i="6"/>
  <c r="M38" i="6" s="1"/>
  <c r="N38" i="6"/>
  <c r="A39" i="6"/>
  <c r="M39" i="6"/>
  <c r="N39" i="6" s="1"/>
  <c r="A40" i="6"/>
  <c r="M40" i="6" s="1"/>
  <c r="N40" i="6"/>
  <c r="A41" i="6"/>
  <c r="M41" i="6"/>
  <c r="N41" i="6" s="1"/>
  <c r="A42" i="6"/>
  <c r="M42" i="6" s="1"/>
  <c r="N42" i="6"/>
  <c r="A43" i="6"/>
  <c r="M43" i="6"/>
  <c r="A44" i="6"/>
  <c r="M44" i="6"/>
  <c r="N44" i="6" s="1"/>
  <c r="A45" i="6"/>
  <c r="M45" i="6" s="1"/>
  <c r="L45" i="6"/>
  <c r="J45" i="6"/>
  <c r="N45" i="5"/>
  <c r="R45" i="5" s="1"/>
  <c r="A45" i="5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J6" i="13"/>
  <c r="P9" i="6" s="1"/>
  <c r="P6" i="6" s="1"/>
  <c r="N39" i="5"/>
  <c r="R39" i="5" s="1"/>
  <c r="N40" i="5"/>
  <c r="P40" i="5" s="1"/>
  <c r="N41" i="5"/>
  <c r="P41" i="5"/>
  <c r="N42" i="5"/>
  <c r="P42" i="5"/>
  <c r="N43" i="5"/>
  <c r="R43" i="5"/>
  <c r="N44" i="5"/>
  <c r="P44" i="5"/>
  <c r="M1" i="5"/>
  <c r="L1" i="5"/>
  <c r="K1" i="5"/>
  <c r="R40" i="5"/>
  <c r="R44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Q7" i="5"/>
  <c r="I3" i="5"/>
  <c r="F3" i="5"/>
  <c r="C3" i="5"/>
  <c r="C2" i="5"/>
  <c r="N38" i="5"/>
  <c r="N8" i="5"/>
  <c r="P8" i="5" s="1"/>
  <c r="N24" i="5"/>
  <c r="R24" i="5" s="1"/>
  <c r="N25" i="5"/>
  <c r="R25" i="5" s="1"/>
  <c r="M1" i="6"/>
  <c r="L1" i="6"/>
  <c r="K1" i="6"/>
  <c r="J44" i="6"/>
  <c r="J43" i="6"/>
  <c r="J42" i="6"/>
  <c r="J41" i="6"/>
  <c r="J40" i="6"/>
  <c r="J39" i="6"/>
  <c r="J38" i="6"/>
  <c r="J36" i="6"/>
  <c r="J37" i="6"/>
  <c r="J33" i="6"/>
  <c r="J35" i="6"/>
  <c r="L32" i="6"/>
  <c r="L33" i="6"/>
  <c r="L35" i="6"/>
  <c r="L36" i="6"/>
  <c r="L37" i="6"/>
  <c r="L38" i="6"/>
  <c r="L39" i="6"/>
  <c r="L40" i="6"/>
  <c r="L41" i="6"/>
  <c r="L42" i="6"/>
  <c r="L43" i="6"/>
  <c r="L44" i="6"/>
  <c r="I3" i="6"/>
  <c r="F3" i="6"/>
  <c r="C3" i="6"/>
  <c r="C2" i="6"/>
  <c r="P8" i="6"/>
  <c r="M1" i="11"/>
  <c r="L1" i="11"/>
  <c r="K1" i="11"/>
  <c r="A6" i="11"/>
  <c r="A7" i="11"/>
  <c r="A8" i="11"/>
  <c r="A9" i="11"/>
  <c r="A10" i="11"/>
  <c r="A11" i="11"/>
  <c r="A12" i="11"/>
  <c r="A13" i="11"/>
  <c r="A6" i="12" s="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I3" i="11"/>
  <c r="F3" i="11"/>
  <c r="C3" i="11"/>
  <c r="C2" i="11"/>
  <c r="M1" i="12"/>
  <c r="L1" i="12"/>
  <c r="K1" i="12"/>
  <c r="A9" i="12"/>
  <c r="A11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I3" i="12"/>
  <c r="F3" i="12"/>
  <c r="C3" i="12"/>
  <c r="C2" i="12"/>
  <c r="E2" i="13"/>
  <c r="J4" i="13"/>
  <c r="N29" i="5" s="1"/>
  <c r="J5" i="13"/>
  <c r="K2" i="13"/>
  <c r="L2" i="13"/>
  <c r="B1" i="13"/>
  <c r="J2" i="13"/>
  <c r="E6" i="13"/>
  <c r="E5" i="13"/>
  <c r="E3" i="13"/>
  <c r="D2" i="13"/>
  <c r="F2" i="13"/>
  <c r="D3" i="13"/>
  <c r="F3" i="13"/>
  <c r="M1" i="10"/>
  <c r="L1" i="10"/>
  <c r="K1" i="10"/>
  <c r="I3" i="10"/>
  <c r="F3" i="10"/>
  <c r="C3" i="10"/>
  <c r="C2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P25" i="5"/>
  <c r="J30" i="6"/>
  <c r="J34" i="6"/>
  <c r="J32" i="6"/>
  <c r="J29" i="6"/>
  <c r="J31" i="6"/>
  <c r="L31" i="6"/>
  <c r="L34" i="6"/>
  <c r="L30" i="6"/>
  <c r="L29" i="6"/>
  <c r="N33" i="5"/>
  <c r="N23" i="5"/>
  <c r="P23" i="5" s="1"/>
  <c r="A12" i="12"/>
  <c r="A10" i="12"/>
  <c r="D5" i="13"/>
  <c r="F5" i="13" s="1"/>
  <c r="D6" i="13"/>
  <c r="F6" i="13" s="1"/>
  <c r="P24" i="5"/>
  <c r="P7" i="6"/>
  <c r="N21" i="5"/>
  <c r="R21" i="5" s="1"/>
  <c r="N15" i="6"/>
  <c r="N45" i="6"/>
  <c r="N29" i="6"/>
  <c r="N13" i="6"/>
  <c r="N43" i="6"/>
  <c r="N27" i="6"/>
  <c r="R8" i="5"/>
  <c r="R41" i="5"/>
  <c r="A7" i="12"/>
  <c r="R42" i="5"/>
  <c r="R23" i="5"/>
  <c r="N7" i="5"/>
  <c r="P7" i="5" s="1"/>
  <c r="N30" i="5"/>
  <c r="P30" i="5" s="1"/>
  <c r="N26" i="5"/>
  <c r="R26" i="5" s="1"/>
  <c r="N13" i="5"/>
  <c r="P13" i="5" s="1"/>
  <c r="N36" i="5"/>
  <c r="R36" i="5" s="1"/>
  <c r="N14" i="5"/>
  <c r="P14" i="5" s="1"/>
  <c r="N18" i="5"/>
  <c r="N22" i="5"/>
  <c r="R22" i="5" s="1"/>
  <c r="N28" i="5"/>
  <c r="N31" i="5"/>
  <c r="R31" i="5" s="1"/>
  <c r="P43" i="5"/>
  <c r="P31" i="5"/>
  <c r="R14" i="5"/>
  <c r="P36" i="5"/>
  <c r="R13" i="5"/>
  <c r="P26" i="5"/>
  <c r="P22" i="5"/>
  <c r="P28" i="5"/>
  <c r="R28" i="5"/>
  <c r="R18" i="5"/>
  <c r="P18" i="5"/>
  <c r="R30" i="5"/>
  <c r="R7" i="5"/>
  <c r="R29" i="5" l="1"/>
  <c r="P29" i="5"/>
  <c r="P21" i="5"/>
  <c r="P33" i="5"/>
  <c r="R33" i="5"/>
  <c r="N10" i="5"/>
  <c r="N20" i="5"/>
  <c r="A8" i="12"/>
  <c r="N16" i="5"/>
  <c r="N6" i="5"/>
  <c r="N27" i="5"/>
  <c r="P39" i="5"/>
  <c r="P45" i="5"/>
  <c r="N33" i="6"/>
  <c r="N31" i="6"/>
  <c r="N19" i="6"/>
  <c r="M17" i="6"/>
  <c r="N17" i="6" s="1"/>
  <c r="N11" i="6"/>
  <c r="M9" i="6"/>
  <c r="N9" i="6" s="1"/>
  <c r="M6" i="6"/>
  <c r="N6" i="6" s="1"/>
  <c r="N19" i="5"/>
  <c r="N15" i="5"/>
  <c r="N11" i="5"/>
  <c r="N37" i="5"/>
  <c r="N35" i="5"/>
  <c r="N12" i="5"/>
  <c r="N34" i="5"/>
  <c r="N9" i="5"/>
  <c r="N17" i="5"/>
  <c r="N32" i="5"/>
  <c r="R38" i="5"/>
  <c r="P38" i="5"/>
  <c r="M34" i="6"/>
  <c r="N34" i="6" s="1"/>
  <c r="N7" i="6"/>
  <c r="R17" i="5" l="1"/>
  <c r="P17" i="5"/>
  <c r="R32" i="5"/>
  <c r="P32" i="5"/>
  <c r="P9" i="5"/>
  <c r="R9" i="5"/>
  <c r="R12" i="5"/>
  <c r="P12" i="5"/>
  <c r="R37" i="5"/>
  <c r="P37" i="5"/>
  <c r="P15" i="5"/>
  <c r="R15" i="5"/>
  <c r="N35" i="6"/>
  <c r="P6" i="5"/>
  <c r="R6" i="5"/>
  <c r="Q6" i="5"/>
  <c r="P10" i="5"/>
  <c r="R10" i="5"/>
  <c r="N18" i="6"/>
  <c r="P34" i="5"/>
  <c r="R34" i="5"/>
  <c r="P35" i="5"/>
  <c r="R35" i="5"/>
  <c r="R11" i="5"/>
  <c r="P11" i="5"/>
  <c r="R19" i="5"/>
  <c r="P19" i="5"/>
  <c r="P27" i="5"/>
  <c r="R27" i="5"/>
  <c r="R16" i="5"/>
  <c r="P16" i="5"/>
  <c r="P20" i="5"/>
  <c r="R20" i="5"/>
  <c r="N10" i="6"/>
  <c r="O34" i="6" s="1"/>
  <c r="O30" i="6" l="1"/>
  <c r="O31" i="6"/>
  <c r="O18" i="6"/>
  <c r="O7" i="6"/>
  <c r="O24" i="6"/>
  <c r="O32" i="6"/>
  <c r="O16" i="6"/>
  <c r="O15" i="6"/>
  <c r="O35" i="6"/>
  <c r="O14" i="6"/>
  <c r="O41" i="6"/>
  <c r="O13" i="6"/>
  <c r="O45" i="6"/>
  <c r="O21" i="6"/>
  <c r="O42" i="6"/>
  <c r="O20" i="6"/>
  <c r="O12" i="6"/>
  <c r="O19" i="6"/>
  <c r="I2" i="13"/>
  <c r="O9" i="6"/>
  <c r="O17" i="6"/>
  <c r="O37" i="6"/>
  <c r="O28" i="6"/>
  <c r="O39" i="6"/>
  <c r="O10" i="6"/>
  <c r="O27" i="6"/>
  <c r="O38" i="6"/>
  <c r="O8" i="6"/>
  <c r="O22" i="6"/>
  <c r="O44" i="6"/>
  <c r="O26" i="6"/>
  <c r="O11" i="6"/>
  <c r="O29" i="6"/>
  <c r="O33" i="6"/>
  <c r="O23" i="6"/>
  <c r="O40" i="6"/>
  <c r="O36" i="6"/>
  <c r="O43" i="6"/>
  <c r="O25" i="6"/>
  <c r="O6" i="6"/>
  <c r="J10" i="6" l="1"/>
  <c r="J7" i="6"/>
  <c r="J9" i="6"/>
  <c r="J11" i="6"/>
  <c r="J8" i="6"/>
  <c r="J26" i="6"/>
  <c r="J20" i="6"/>
  <c r="J28" i="6"/>
  <c r="J18" i="6"/>
  <c r="J16" i="6"/>
  <c r="J24" i="6"/>
  <c r="J14" i="6"/>
  <c r="J15" i="6"/>
  <c r="J13" i="6"/>
  <c r="J12" i="6"/>
  <c r="J21" i="6"/>
  <c r="J19" i="6"/>
  <c r="J22" i="6"/>
  <c r="J6" i="6"/>
  <c r="J23" i="6"/>
  <c r="J25" i="6"/>
  <c r="J27" i="6"/>
  <c r="L27" i="6" s="1"/>
  <c r="J17" i="6"/>
  <c r="L23" i="6" l="1"/>
  <c r="L22" i="6"/>
  <c r="L21" i="6"/>
  <c r="L13" i="6"/>
  <c r="L14" i="6"/>
  <c r="L16" i="6"/>
  <c r="L28" i="6"/>
  <c r="L26" i="6"/>
  <c r="L11" i="6"/>
  <c r="L7" i="6"/>
  <c r="L17" i="6"/>
  <c r="L25" i="6"/>
  <c r="L6" i="6"/>
  <c r="L19" i="6"/>
  <c r="L12" i="6"/>
  <c r="L15" i="6"/>
  <c r="L24" i="6"/>
  <c r="L18" i="6"/>
  <c r="L20" i="6"/>
  <c r="L8" i="6"/>
  <c r="L9" i="6"/>
  <c r="L10" i="6"/>
</calcChain>
</file>

<file path=xl/comments1.xml><?xml version="1.0" encoding="utf-8"?>
<comments xmlns="http://schemas.openxmlformats.org/spreadsheetml/2006/main">
  <authors>
    <author>provincia</author>
  </authors>
  <commentList>
    <comment ref="A2" authorId="0">
      <text>
        <r>
          <rPr>
            <sz val="10"/>
            <color indexed="81"/>
            <rFont val="Tahoma"/>
            <family val="2"/>
          </rPr>
          <t>Cliccate il pulsante sottostante
 per andare alle  impostazioni 
dell'intero Database</t>
        </r>
      </text>
    </comment>
    <comment ref="B2" authorId="0">
      <text>
        <r>
          <rPr>
            <sz val="10"/>
            <color indexed="81"/>
            <rFont val="Tahoma"/>
            <family val="2"/>
          </rPr>
          <t>Per navigare le celle scrivibili usare i tasti "Tab" 
o "Maiusc+Tab". Non spostare o tagliare celle. 
Se necessario usare "copia-incolla speciale 
valori", oppure copiare e incollare dalla barra 
della formula per singole celle.</t>
        </r>
      </text>
    </comment>
    <comment ref="B5" authorId="0">
      <text>
        <r>
          <rPr>
            <sz val="8"/>
            <color indexed="81"/>
            <rFont val="Tahoma"/>
            <family val="2"/>
          </rPr>
          <t>Inserire i dati iniziando dalla
prima riga di tabella.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Inserire le date nel formato data
esempio:  3/7/1975</t>
        </r>
      </text>
    </comment>
    <comment ref="K5" authorId="0">
      <text>
        <r>
          <rPr>
            <sz val="8"/>
            <color indexed="81"/>
            <rFont val="Tahoma"/>
            <family val="2"/>
          </rPr>
          <t>Se il Campo non è stato annullato
inserire solo numeri interi da 0 a 30.
Per chi non ha sostenuto la prova
inserire il simbolo "-" (meno).</t>
        </r>
      </text>
    </comment>
    <comment ref="L5" authorId="0">
      <text>
        <r>
          <rPr>
            <sz val="8"/>
            <color indexed="81"/>
            <rFont val="Tahoma"/>
            <family val="2"/>
          </rPr>
          <t>Se il Campo non è stato annullato
inserire solo numeri interi da 0 a 30.
Per chi non ha sostenuto la prova
inserire il simbolo "-" (meno).</t>
        </r>
      </text>
    </comment>
    <comment ref="M5" authorId="0">
      <text>
        <r>
          <rPr>
            <sz val="8"/>
            <color indexed="81"/>
            <rFont val="Tahoma"/>
            <family val="2"/>
          </rPr>
          <t>Se il Campo non è stato annullato
inserire solo numeri interi  da 0 a 20.</t>
        </r>
      </text>
    </comment>
    <comment ref="C47" authorId="0">
      <text>
        <r>
          <rPr>
            <b/>
            <sz val="10"/>
            <color indexed="58"/>
            <rFont val="Tahoma"/>
            <family val="2"/>
          </rPr>
          <t xml:space="preserve"> Cliccate sul pulsante sottostante 
 per riportare i dati di questa
 tabella nell'allegato "B", ordinarli
 in graduatoria e distribuirli nei 
 successivi allegati "C"-"D"-"E".</t>
        </r>
      </text>
    </comment>
  </commentList>
</comments>
</file>

<file path=xl/sharedStrings.xml><?xml version="1.0" encoding="utf-8"?>
<sst xmlns="http://schemas.openxmlformats.org/spreadsheetml/2006/main" count="501" uniqueCount="184">
  <si>
    <t>C.A.P.</t>
  </si>
  <si>
    <t>del</t>
  </si>
  <si>
    <t>E-mail:</t>
  </si>
  <si>
    <t>Città</t>
  </si>
  <si>
    <t>Fax:</t>
  </si>
  <si>
    <t>Via</t>
  </si>
  <si>
    <t>Data</t>
  </si>
  <si>
    <t>Denominazione Progetto</t>
  </si>
  <si>
    <t>Capofila</t>
  </si>
  <si>
    <t>(RM)</t>
  </si>
  <si>
    <t xml:space="preserve"> Prot. n°</t>
  </si>
  <si>
    <t>Tel.</t>
  </si>
  <si>
    <t>Cognome</t>
  </si>
  <si>
    <t>Nome</t>
  </si>
  <si>
    <t>N°</t>
  </si>
  <si>
    <t>Sede Attività didattiche</t>
  </si>
  <si>
    <t>VERBALE DELLA COMMISSIONE PER LA SELEZIONE ALLIEVI</t>
  </si>
  <si>
    <t>Il giorno</t>
  </si>
  <si>
    <t>alle ore</t>
  </si>
  <si>
    <t>La Commissione, verificata:</t>
  </si>
  <si>
    <t>La Commissione esegue il controllo della documentazione ed adempie a tutte le procedure previste.</t>
  </si>
  <si>
    <t>Formazione della graduatoria</t>
  </si>
  <si>
    <t>LA COMMISSIONE PER LA SELEZIONE DEGLI ALLIEVI</t>
  </si>
  <si>
    <t>Cognome e Nome</t>
  </si>
  <si>
    <t>Firma</t>
  </si>
  <si>
    <t>Qualifica rivestita all'interno del Corso</t>
  </si>
  <si>
    <t xml:space="preserve">  Responsabile del Corso</t>
  </si>
  <si>
    <t>Luogo  di nascita</t>
  </si>
  <si>
    <t>ELENCO ALLIEVI CHE HANNO PRESENTATO LA DOMANDA DI PARTECIPAZIONE AL CORSO</t>
  </si>
  <si>
    <t>GRADUATORIA ALLIEVI IDONEI AMMESSI AL CORSO</t>
  </si>
  <si>
    <t>GRADUATORIA ALLIEVI IDONEI NON AMMESSI AL CORSO</t>
  </si>
  <si>
    <t>Punteggio 
totale</t>
  </si>
  <si>
    <t>Grad.</t>
  </si>
  <si>
    <t>ELENCO ALLIEVI NON IDONEI</t>
  </si>
  <si>
    <t>Ex equo</t>
  </si>
  <si>
    <t>GRADUATORIA ALLIEVI AMMESSI ALLA SELEZIONE</t>
  </si>
  <si>
    <t>Firma del Rappresentante Legale</t>
  </si>
  <si>
    <t>Data di 
nascita</t>
  </si>
  <si>
    <t>Data di
nascita</t>
  </si>
  <si>
    <t>Titolo di
Studio</t>
  </si>
  <si>
    <t>La domanda è
pervenuta il 
giorno   alle   ore</t>
  </si>
  <si>
    <t>Motivi di
esclusione</t>
  </si>
  <si>
    <t>Soggetto Attuatore:</t>
  </si>
  <si>
    <t>Cod. Ente:</t>
  </si>
  <si>
    <t>presso la Sede operativa dell'Ente attuatore:</t>
  </si>
  <si>
    <t>si riunisce la Commissione di Selezione Allievi relativa al corso per:</t>
  </si>
  <si>
    <t>1)  la regolarità delle domande pervenute (documentazione pervenuta entro i termini stabiliti dal Bando)</t>
  </si>
  <si>
    <t>2)  la regolarità dei requisiti richiesti ( età, titolo di studio, ecc.)</t>
  </si>
  <si>
    <t>verbalizza che la graduatoria degli allievi idonei alla selezione è stata stilata sulla base dei requisiti posseduti e</t>
  </si>
  <si>
    <t>dell'esito delle prove selettive.</t>
  </si>
  <si>
    <t>A)  Elenco Allievi che hanno presentato la domanda di partecipazione al corso</t>
  </si>
  <si>
    <t>B)  Graduatoria Allievi Ammessi Alla Selezione</t>
  </si>
  <si>
    <t>D)  Graduatoria Allievi idonei non ammessi al corso</t>
  </si>
  <si>
    <t xml:space="preserve">E)  Elenco Allievi non idonei </t>
  </si>
  <si>
    <t>Denominazione dell'Ente</t>
  </si>
  <si>
    <t xml:space="preserve">Alle ore </t>
  </si>
  <si>
    <t>Codice SI_MON:</t>
  </si>
  <si>
    <t>Verbale redatto con Prot. n°:</t>
  </si>
  <si>
    <t>del giorno:</t>
  </si>
  <si>
    <t>xxx</t>
  </si>
  <si>
    <t>Luogo di Domicilio</t>
  </si>
  <si>
    <t>Graduatoria parziale</t>
  </si>
  <si>
    <r>
      <t>D</t>
    </r>
    <r>
      <rPr>
        <sz val="10"/>
        <rFont val="Arial"/>
      </rPr>
      <t>r</t>
    </r>
  </si>
  <si>
    <t>righe DB (r)</t>
  </si>
  <si>
    <t>memoria</t>
  </si>
  <si>
    <t>A</t>
  </si>
  <si>
    <t>B</t>
  </si>
  <si>
    <t>D</t>
  </si>
  <si>
    <t>E</t>
  </si>
  <si>
    <t>n° record</t>
  </si>
  <si>
    <t>Prov scritta</t>
  </si>
  <si>
    <t>colloquio</t>
  </si>
  <si>
    <t>conta</t>
  </si>
  <si>
    <t>N°/Gr.</t>
  </si>
  <si>
    <t>impostaz.</t>
  </si>
  <si>
    <t>idem40</t>
  </si>
  <si>
    <t>memo</t>
  </si>
  <si>
    <t>Giudizio 
Prova scritta</t>
  </si>
  <si>
    <t>Giudizio Colloquio</t>
  </si>
  <si>
    <t>Valutazione
dei titoli</t>
  </si>
  <si>
    <t>enable-SE</t>
  </si>
  <si>
    <t>titoli</t>
  </si>
  <si>
    <t>N° idonei</t>
  </si>
  <si>
    <t>Ob. spec.</t>
  </si>
  <si>
    <t xml:space="preserve">    C)  Graduatoria Allievi idonei ammessi al corso </t>
  </si>
  <si>
    <t xml:space="preserve">del giorno </t>
  </si>
  <si>
    <t xml:space="preserve">la Commissione redige il presente verbale che viene letto, approvato, </t>
  </si>
  <si>
    <t>confermato e sottoscritto da tutti i componenti.</t>
  </si>
  <si>
    <t xml:space="preserve">  Rappresentante dei Docenti</t>
  </si>
  <si>
    <t>Anania</t>
  </si>
  <si>
    <t>Gabriele</t>
  </si>
  <si>
    <t>Roma</t>
  </si>
  <si>
    <t>Diploma</t>
  </si>
  <si>
    <t>Bartolini</t>
  </si>
  <si>
    <t>Enrico</t>
  </si>
  <si>
    <t>Belisari</t>
  </si>
  <si>
    <t>Donato</t>
  </si>
  <si>
    <t>Benedetti</t>
  </si>
  <si>
    <t>Maurizio</t>
  </si>
  <si>
    <t>Bernardini</t>
  </si>
  <si>
    <t>Mario</t>
  </si>
  <si>
    <t>Laurea</t>
  </si>
  <si>
    <t>Bonivento</t>
  </si>
  <si>
    <t>Luigi</t>
  </si>
  <si>
    <t>Milano</t>
  </si>
  <si>
    <t>Nettuno</t>
  </si>
  <si>
    <t>Brini</t>
  </si>
  <si>
    <t>Giulio</t>
  </si>
  <si>
    <t>Cave</t>
  </si>
  <si>
    <t>Anzio</t>
  </si>
  <si>
    <t>Camarda</t>
  </si>
  <si>
    <t>Paola</t>
  </si>
  <si>
    <t>Albano</t>
  </si>
  <si>
    <t>Cardoni</t>
  </si>
  <si>
    <t>Stefano</t>
  </si>
  <si>
    <t>Torino</t>
  </si>
  <si>
    <t>Subiaco</t>
  </si>
  <si>
    <t>Caronte</t>
  </si>
  <si>
    <t>Claudia</t>
  </si>
  <si>
    <t>Guidonia</t>
  </si>
  <si>
    <t>Caruso</t>
  </si>
  <si>
    <t>Alessandro</t>
  </si>
  <si>
    <t>Cavoli</t>
  </si>
  <si>
    <t>Livia</t>
  </si>
  <si>
    <t>De Lkuigi</t>
  </si>
  <si>
    <t>Giambattista</t>
  </si>
  <si>
    <t>Di Loreto</t>
  </si>
  <si>
    <t>Antonio</t>
  </si>
  <si>
    <t>Catanzaro</t>
  </si>
  <si>
    <t>Disanzio</t>
  </si>
  <si>
    <t>Bruna</t>
  </si>
  <si>
    <t>Filippotti</t>
  </si>
  <si>
    <t>Laura</t>
  </si>
  <si>
    <t>Tivoli</t>
  </si>
  <si>
    <t>Filippucci</t>
  </si>
  <si>
    <t>Finzi</t>
  </si>
  <si>
    <t>Gavoni</t>
  </si>
  <si>
    <t>Saverio</t>
  </si>
  <si>
    <t>Gobbi</t>
  </si>
  <si>
    <t>Sandro</t>
  </si>
  <si>
    <t>Bologna</t>
  </si>
  <si>
    <t>Melito</t>
  </si>
  <si>
    <t>Eva</t>
  </si>
  <si>
    <t>Mugavero</t>
  </si>
  <si>
    <t>Novelli</t>
  </si>
  <si>
    <t>Nunzio</t>
  </si>
  <si>
    <t>Cosenza</t>
  </si>
  <si>
    <t>Pavento</t>
  </si>
  <si>
    <t>Marcello</t>
  </si>
  <si>
    <t>Pergola</t>
  </si>
  <si>
    <t>Stafano</t>
  </si>
  <si>
    <t>Poggi</t>
  </si>
  <si>
    <t>Cristina</t>
  </si>
  <si>
    <t>Polinori</t>
  </si>
  <si>
    <t>Francesco</t>
  </si>
  <si>
    <t>Remigi</t>
  </si>
  <si>
    <t>Katia</t>
  </si>
  <si>
    <t>Santni</t>
  </si>
  <si>
    <t>Giampaolo</t>
  </si>
  <si>
    <t>Sensini</t>
  </si>
  <si>
    <t>Erika</t>
  </si>
  <si>
    <t>Settimi</t>
  </si>
  <si>
    <t>Giacinto</t>
  </si>
  <si>
    <t>Catania</t>
  </si>
  <si>
    <t>Palestrina</t>
  </si>
  <si>
    <t>solimani</t>
  </si>
  <si>
    <t>Paolo</t>
  </si>
  <si>
    <t>Fuori orario</t>
  </si>
  <si>
    <t>No Residen</t>
  </si>
  <si>
    <t>&gt; 32 anni</t>
  </si>
  <si>
    <t>-</t>
  </si>
  <si>
    <t>Non Idoneo</t>
  </si>
  <si>
    <t>No prova/e</t>
  </si>
  <si>
    <t>REGIONE LAZIO</t>
  </si>
  <si>
    <t xml:space="preserve">Direzione Regionale Formazione, Ricerca e Innovazione, Scuola e Università, Diritto allo Studio </t>
  </si>
  <si>
    <t>Servizio Attuazione degli Interventi</t>
  </si>
  <si>
    <t>Codice CUP</t>
  </si>
  <si>
    <t>Tipo di finanziamento:</t>
  </si>
  <si>
    <t>FSE</t>
  </si>
  <si>
    <t>Asse</t>
  </si>
  <si>
    <t xml:space="preserve">Avviso DD </t>
  </si>
  <si>
    <t>le tabelle che seguono devono essere svuotate dai contenuti</t>
  </si>
  <si>
    <r>
      <t xml:space="preserve">Soggetto Attuatore
</t>
    </r>
    <r>
      <rPr>
        <i/>
        <sz val="8"/>
        <rFont val="Arial"/>
        <family val="2"/>
      </rPr>
      <t xml:space="preserve"> (in caso di ATS/ATI indicare capofila e componenti):</t>
    </r>
  </si>
  <si>
    <t>Viale R. R. Garibaldi, 7 - 00145 Roma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</si>
</sst>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h:mm;@"/>
    <numFmt numFmtId="166" formatCode="dd/mm/yyyy;@"/>
    <numFmt numFmtId="167" formatCode="General;\-General;&quot;-&quot;"/>
    <numFmt numFmtId="168" formatCode="00000"/>
    <numFmt numFmtId="169" formatCode="dd/mm/yy"/>
  </numFmts>
  <fonts count="30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81"/>
      <name val="Tahoma"/>
      <family val="2"/>
    </font>
    <font>
      <sz val="10"/>
      <color indexed="55"/>
      <name val="Arial"/>
      <family val="2"/>
    </font>
    <font>
      <b/>
      <sz val="10"/>
      <color indexed="58"/>
      <name val="Tahoma"/>
      <family val="2"/>
    </font>
    <font>
      <sz val="8"/>
      <color indexed="81"/>
      <name val="Tahoma"/>
      <family val="2"/>
    </font>
    <font>
      <sz val="10"/>
      <color indexed="9"/>
      <name val="Arial"/>
      <family val="2"/>
    </font>
    <font>
      <sz val="8"/>
      <name val="Tahoma"/>
      <family val="2"/>
    </font>
    <font>
      <b/>
      <sz val="12"/>
      <color indexed="9"/>
      <name val="Arial"/>
      <family val="2"/>
    </font>
    <font>
      <sz val="10"/>
      <name val="Symbol"/>
      <family val="1"/>
      <charset val="2"/>
    </font>
    <font>
      <sz val="8"/>
      <name val="Symbol"/>
      <family val="1"/>
      <charset val="2"/>
    </font>
    <font>
      <sz val="8"/>
      <color indexed="9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24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mediumGray">
        <fgColor indexed="22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3"/>
      </top>
      <bottom style="hair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3"/>
      </top>
      <bottom style="hair">
        <color indexed="63"/>
      </bottom>
      <diagonal/>
    </border>
    <border>
      <left style="thin">
        <color indexed="64"/>
      </left>
      <right/>
      <top style="thin">
        <color indexed="64"/>
      </top>
      <bottom style="hair">
        <color indexed="63"/>
      </bottom>
      <diagonal/>
    </border>
    <border>
      <left style="thin">
        <color indexed="64"/>
      </left>
      <right/>
      <top style="hair">
        <color indexed="63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3"/>
      </top>
      <bottom/>
      <diagonal/>
    </border>
    <border>
      <left style="thin">
        <color indexed="64"/>
      </left>
      <right/>
      <top style="hair">
        <color indexed="63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6">
    <xf numFmtId="0" fontId="0" fillId="0" borderId="0" xfId="0"/>
    <xf numFmtId="0" fontId="3" fillId="0" borderId="0" xfId="0" applyNumberFormat="1" applyFont="1" applyBorder="1" applyProtection="1"/>
    <xf numFmtId="0" fontId="3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vertical="center" wrapText="1"/>
    </xf>
    <xf numFmtId="0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NumberFormat="1" applyFont="1" applyBorder="1" applyAlignment="1" applyProtection="1">
      <alignment horizontal="center" wrapText="1"/>
    </xf>
    <xf numFmtId="0" fontId="3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quotePrefix="1" applyFont="1" applyBorder="1" applyAlignment="1" applyProtection="1">
      <alignment horizont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2" fontId="3" fillId="0" borderId="0" xfId="0" applyNumberFormat="1" applyFont="1" applyBorder="1" applyProtection="1"/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2" fontId="4" fillId="0" borderId="0" xfId="0" applyNumberFormat="1" applyFont="1" applyBorder="1" applyProtection="1"/>
    <xf numFmtId="0" fontId="4" fillId="0" borderId="0" xfId="0" applyFont="1" applyBorder="1" applyProtection="1"/>
    <xf numFmtId="0" fontId="2" fillId="0" borderId="0" xfId="0" applyNumberFormat="1" applyFont="1" applyBorder="1" applyAlignment="1" applyProtection="1">
      <alignment horizontal="left" wrapText="1"/>
    </xf>
    <xf numFmtId="0" fontId="2" fillId="0" borderId="0" xfId="0" applyNumberFormat="1" applyFont="1" applyBorder="1" applyAlignment="1" applyProtection="1">
      <alignment vertical="center" wrapText="1"/>
    </xf>
    <xf numFmtId="0" fontId="2" fillId="0" borderId="0" xfId="0" applyNumberFormat="1" applyFont="1" applyBorder="1" applyProtection="1"/>
    <xf numFmtId="0" fontId="10" fillId="2" borderId="1" xfId="0" applyFont="1" applyFill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horizontal="left"/>
    </xf>
    <xf numFmtId="0" fontId="2" fillId="0" borderId="0" xfId="0" applyNumberFormat="1" applyFont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vertical="center"/>
    </xf>
    <xf numFmtId="0" fontId="3" fillId="0" borderId="5" xfId="0" applyNumberFormat="1" applyFont="1" applyBorder="1" applyAlignment="1" applyProtection="1">
      <alignment vertical="center"/>
    </xf>
    <xf numFmtId="0" fontId="10" fillId="2" borderId="4" xfId="0" applyFont="1" applyFill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1" fontId="13" fillId="0" borderId="0" xfId="0" applyNumberFormat="1" applyFont="1" applyBorder="1" applyAlignment="1" applyProtection="1">
      <alignment horizontal="center" vertical="center"/>
      <protection hidden="1"/>
    </xf>
    <xf numFmtId="0" fontId="13" fillId="0" borderId="0" xfId="0" applyFont="1" applyBorder="1" applyProtection="1">
      <protection hidden="1"/>
    </xf>
    <xf numFmtId="0" fontId="13" fillId="0" borderId="0" xfId="0" applyFont="1" applyBorder="1" applyProtection="1"/>
    <xf numFmtId="0" fontId="13" fillId="0" borderId="0" xfId="0" applyNumberFormat="1" applyFont="1" applyBorder="1" applyProtection="1"/>
    <xf numFmtId="0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NumberFormat="1" applyFont="1" applyBorder="1" applyAlignment="1" applyProtection="1">
      <alignment horizontal="center" wrapText="1"/>
    </xf>
    <xf numFmtId="0" fontId="2" fillId="0" borderId="5" xfId="0" applyNumberFormat="1" applyFont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0" fontId="3" fillId="0" borderId="7" xfId="0" applyNumberFormat="1" applyFont="1" applyBorder="1" applyAlignment="1" applyProtection="1">
      <alignment horizontal="center" vertical="center"/>
    </xf>
    <xf numFmtId="0" fontId="3" fillId="0" borderId="7" xfId="0" applyNumberFormat="1" applyFont="1" applyBorder="1" applyAlignment="1" applyProtection="1">
      <alignment vertical="center"/>
    </xf>
    <xf numFmtId="0" fontId="3" fillId="0" borderId="7" xfId="0" applyNumberFormat="1" applyFont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6" fillId="0" borderId="10" xfId="0" quotePrefix="1" applyFont="1" applyBorder="1" applyAlignment="1" applyProtection="1">
      <alignment horizontal="center"/>
      <protection hidden="1"/>
    </xf>
    <xf numFmtId="0" fontId="6" fillId="0" borderId="11" xfId="0" quotePrefix="1" applyFont="1" applyBorder="1" applyAlignment="1" applyProtection="1">
      <alignment horizontal="center"/>
      <protection hidden="1"/>
    </xf>
    <xf numFmtId="0" fontId="3" fillId="0" borderId="12" xfId="0" applyFont="1" applyBorder="1" applyAlignment="1" applyProtection="1">
      <alignment horizontal="left"/>
      <protection locked="0"/>
    </xf>
    <xf numFmtId="0" fontId="6" fillId="0" borderId="13" xfId="0" quotePrefix="1" applyFont="1" applyBorder="1" applyAlignment="1" applyProtection="1">
      <alignment horizontal="center"/>
      <protection hidden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right" vertical="center" wrapText="1"/>
    </xf>
    <xf numFmtId="0" fontId="3" fillId="0" borderId="14" xfId="0" applyFont="1" applyBorder="1" applyAlignment="1" applyProtection="1">
      <alignment horizontal="left"/>
      <protection locked="0"/>
    </xf>
    <xf numFmtId="164" fontId="3" fillId="0" borderId="15" xfId="0" applyNumberFormat="1" applyFont="1" applyBorder="1" applyAlignment="1" applyProtection="1">
      <alignment horizontal="center"/>
      <protection locked="0"/>
    </xf>
    <xf numFmtId="165" fontId="3" fillId="0" borderId="16" xfId="0" applyNumberFormat="1" applyFont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horizontal="left"/>
      <protection locked="0"/>
    </xf>
    <xf numFmtId="164" fontId="3" fillId="0" borderId="17" xfId="0" applyNumberFormat="1" applyFont="1" applyBorder="1" applyAlignment="1" applyProtection="1">
      <alignment horizontal="center"/>
      <protection locked="0"/>
    </xf>
    <xf numFmtId="165" fontId="3" fillId="0" borderId="18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0" fontId="6" fillId="0" borderId="19" xfId="0" quotePrefix="1" applyFont="1" applyBorder="1" applyAlignment="1" applyProtection="1">
      <alignment horizontal="center"/>
      <protection hidden="1"/>
    </xf>
    <xf numFmtId="0" fontId="6" fillId="0" borderId="20" xfId="0" quotePrefix="1" applyFont="1" applyBorder="1" applyAlignment="1" applyProtection="1">
      <alignment horizontal="center"/>
      <protection hidden="1"/>
    </xf>
    <xf numFmtId="0" fontId="3" fillId="0" borderId="21" xfId="0" quotePrefix="1" applyFont="1" applyBorder="1" applyAlignment="1" applyProtection="1">
      <alignment horizontal="center"/>
      <protection hidden="1"/>
    </xf>
    <xf numFmtId="0" fontId="3" fillId="0" borderId="20" xfId="0" quotePrefix="1" applyFont="1" applyBorder="1" applyAlignment="1" applyProtection="1">
      <alignment horizontal="center"/>
      <protection hidden="1"/>
    </xf>
    <xf numFmtId="0" fontId="3" fillId="0" borderId="9" xfId="0" applyNumberFormat="1" applyFont="1" applyBorder="1" applyAlignment="1" applyProtection="1">
      <alignment horizontal="center" vertical="center"/>
    </xf>
    <xf numFmtId="0" fontId="3" fillId="0" borderId="9" xfId="0" applyNumberFormat="1" applyFont="1" applyFill="1" applyBorder="1" applyAlignment="1" applyProtection="1">
      <alignment horizontal="left"/>
    </xf>
    <xf numFmtId="14" fontId="3" fillId="0" borderId="0" xfId="0" applyNumberFormat="1" applyFont="1" applyBorder="1" applyAlignment="1" applyProtection="1">
      <alignment horizontal="right" vertical="center"/>
    </xf>
    <xf numFmtId="14" fontId="3" fillId="0" borderId="0" xfId="0" applyNumberFormat="1" applyFont="1" applyBorder="1" applyAlignment="1" applyProtection="1">
      <alignment horizontal="center"/>
    </xf>
    <xf numFmtId="0" fontId="6" fillId="0" borderId="0" xfId="0" applyNumberFormat="1" applyFont="1" applyBorder="1" applyAlignment="1" applyProtection="1">
      <alignment horizontal="left" vertical="center"/>
      <protection hidden="1"/>
    </xf>
    <xf numFmtId="0" fontId="3" fillId="0" borderId="0" xfId="0" applyNumberFormat="1" applyFont="1" applyBorder="1" applyAlignment="1" applyProtection="1">
      <alignment horizontal="left" vertical="center"/>
      <protection hidden="1"/>
    </xf>
    <xf numFmtId="0" fontId="6" fillId="0" borderId="0" xfId="0" applyNumberFormat="1" applyFont="1" applyBorder="1" applyAlignment="1" applyProtection="1">
      <alignment horizontal="left"/>
      <protection hidden="1"/>
    </xf>
    <xf numFmtId="0" fontId="3" fillId="0" borderId="22" xfId="0" applyNumberFormat="1" applyFont="1" applyBorder="1" applyAlignment="1" applyProtection="1">
      <alignment horizontal="left"/>
      <protection hidden="1"/>
    </xf>
    <xf numFmtId="0" fontId="3" fillId="0" borderId="23" xfId="0" applyNumberFormat="1" applyFont="1" applyBorder="1" applyAlignment="1" applyProtection="1">
      <alignment horizontal="left"/>
      <protection hidden="1"/>
    </xf>
    <xf numFmtId="0" fontId="3" fillId="0" borderId="23" xfId="0" applyFont="1" applyBorder="1" applyAlignment="1" applyProtection="1">
      <alignment horizontal="left"/>
      <protection hidden="1"/>
    </xf>
    <xf numFmtId="0" fontId="3" fillId="0" borderId="23" xfId="0" applyNumberFormat="1" applyFont="1" applyBorder="1" applyAlignment="1" applyProtection="1">
      <alignment horizontal="left" vertical="top"/>
      <protection hidden="1"/>
    </xf>
    <xf numFmtId="0" fontId="3" fillId="0" borderId="23" xfId="0" applyNumberFormat="1" applyFont="1" applyBorder="1" applyAlignment="1" applyProtection="1">
      <alignment horizontal="left" vertical="top" wrapText="1"/>
      <protection hidden="1"/>
    </xf>
    <xf numFmtId="0" fontId="3" fillId="0" borderId="22" xfId="0" quotePrefix="1" applyFont="1" applyBorder="1" applyAlignment="1" applyProtection="1">
      <alignment horizontal="left" wrapText="1"/>
      <protection hidden="1"/>
    </xf>
    <xf numFmtId="0" fontId="3" fillId="0" borderId="24" xfId="0" applyNumberFormat="1" applyFont="1" applyBorder="1" applyAlignment="1" applyProtection="1">
      <alignment horizontal="center" wrapText="1"/>
      <protection hidden="1"/>
    </xf>
    <xf numFmtId="165" fontId="3" fillId="0" borderId="23" xfId="0" applyNumberFormat="1" applyFont="1" applyBorder="1" applyAlignment="1" applyProtection="1">
      <alignment horizontal="center" wrapText="1"/>
      <protection hidden="1"/>
    </xf>
    <xf numFmtId="0" fontId="3" fillId="0" borderId="22" xfId="0" applyFont="1" applyBorder="1" applyAlignment="1" applyProtection="1">
      <alignment horizontal="left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left" wrapText="1"/>
      <protection hidden="1"/>
    </xf>
    <xf numFmtId="0" fontId="3" fillId="0" borderId="25" xfId="0" applyFont="1" applyBorder="1" applyAlignment="1" applyProtection="1">
      <alignment horizontal="left" wrapText="1"/>
      <protection hidden="1"/>
    </xf>
    <xf numFmtId="0" fontId="3" fillId="0" borderId="14" xfId="0" applyFont="1" applyBorder="1" applyAlignment="1" applyProtection="1">
      <alignment horizontal="left" wrapText="1"/>
      <protection hidden="1"/>
    </xf>
    <xf numFmtId="0" fontId="3" fillId="0" borderId="26" xfId="0" applyFont="1" applyBorder="1" applyAlignment="1" applyProtection="1">
      <alignment horizontal="left" wrapText="1"/>
      <protection hidden="1"/>
    </xf>
    <xf numFmtId="0" fontId="3" fillId="0" borderId="27" xfId="0" applyFont="1" applyBorder="1" applyAlignment="1" applyProtection="1">
      <alignment horizontal="left" wrapText="1"/>
      <protection hidden="1"/>
    </xf>
    <xf numFmtId="0" fontId="3" fillId="0" borderId="14" xfId="0" applyFont="1" applyBorder="1" applyAlignment="1" applyProtection="1">
      <alignment horizontal="left"/>
      <protection hidden="1"/>
    </xf>
    <xf numFmtId="0" fontId="3" fillId="0" borderId="26" xfId="0" applyFont="1" applyBorder="1" applyAlignment="1" applyProtection="1">
      <alignment horizontal="left"/>
      <protection hidden="1"/>
    </xf>
    <xf numFmtId="0" fontId="3" fillId="0" borderId="27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left" wrapText="1"/>
      <protection hidden="1"/>
    </xf>
    <xf numFmtId="0" fontId="3" fillId="0" borderId="28" xfId="0" applyFont="1" applyBorder="1" applyAlignment="1" applyProtection="1">
      <alignment horizontal="left" wrapText="1"/>
      <protection hidden="1"/>
    </xf>
    <xf numFmtId="0" fontId="3" fillId="0" borderId="29" xfId="0" applyFont="1" applyBorder="1" applyAlignment="1" applyProtection="1">
      <alignment horizontal="left" wrapText="1"/>
      <protection hidden="1"/>
    </xf>
    <xf numFmtId="0" fontId="3" fillId="0" borderId="30" xfId="0" applyFont="1" applyBorder="1" applyAlignment="1" applyProtection="1">
      <alignment horizontal="left" wrapText="1"/>
      <protection hidden="1"/>
    </xf>
    <xf numFmtId="0" fontId="4" fillId="0" borderId="0" xfId="0" applyNumberFormat="1" applyFont="1" applyFill="1" applyBorder="1" applyAlignment="1" applyProtection="1">
      <alignment horizontal="right"/>
    </xf>
    <xf numFmtId="1" fontId="3" fillId="0" borderId="31" xfId="0" applyNumberFormat="1" applyFont="1" applyBorder="1" applyAlignment="1" applyProtection="1">
      <alignment horizontal="center"/>
      <protection locked="0"/>
    </xf>
    <xf numFmtId="1" fontId="3" fillId="0" borderId="32" xfId="0" applyNumberFormat="1" applyFont="1" applyBorder="1" applyAlignment="1" applyProtection="1">
      <alignment horizontal="center"/>
      <protection locked="0"/>
    </xf>
    <xf numFmtId="0" fontId="15" fillId="0" borderId="10" xfId="0" applyFont="1" applyBorder="1" applyAlignment="1" applyProtection="1">
      <alignment horizontal="center"/>
      <protection hidden="1"/>
    </xf>
    <xf numFmtId="0" fontId="15" fillId="0" borderId="11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left"/>
      <protection locked="0"/>
    </xf>
    <xf numFmtId="0" fontId="3" fillId="0" borderId="11" xfId="0" applyFont="1" applyBorder="1" applyAlignment="1" applyProtection="1">
      <alignment horizontal="left"/>
      <protection locked="0"/>
    </xf>
    <xf numFmtId="0" fontId="3" fillId="0" borderId="0" xfId="0" applyNumberFormat="1" applyFont="1" applyFill="1" applyBorder="1" applyAlignment="1" applyProtection="1">
      <alignment horizontal="left"/>
      <protection hidden="1"/>
    </xf>
    <xf numFmtId="1" fontId="6" fillId="0" borderId="0" xfId="0" applyNumberFormat="1" applyFont="1" applyFill="1" applyBorder="1" applyAlignment="1" applyProtection="1">
      <alignment horizontal="left"/>
      <protection hidden="1"/>
    </xf>
    <xf numFmtId="1" fontId="3" fillId="0" borderId="11" xfId="0" applyNumberFormat="1" applyFont="1" applyBorder="1" applyAlignment="1" applyProtection="1">
      <alignment horizontal="center"/>
      <protection locked="0"/>
    </xf>
    <xf numFmtId="1" fontId="3" fillId="0" borderId="10" xfId="0" applyNumberFormat="1" applyFont="1" applyBorder="1" applyAlignment="1" applyProtection="1">
      <alignment horizontal="center"/>
      <protection hidden="1"/>
    </xf>
    <xf numFmtId="1" fontId="3" fillId="0" borderId="11" xfId="0" applyNumberFormat="1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0" borderId="31" xfId="0" applyFont="1" applyBorder="1" applyAlignment="1" applyProtection="1">
      <alignment horizontal="left"/>
    </xf>
    <xf numFmtId="1" fontId="3" fillId="0" borderId="31" xfId="0" applyNumberFormat="1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left"/>
    </xf>
    <xf numFmtId="0" fontId="3" fillId="0" borderId="31" xfId="0" applyNumberFormat="1" applyFont="1" applyBorder="1" applyAlignment="1" applyProtection="1">
      <alignment horizontal="left"/>
    </xf>
    <xf numFmtId="0" fontId="3" fillId="0" borderId="31" xfId="0" applyNumberFormat="1" applyFont="1" applyFill="1" applyBorder="1" applyAlignment="1" applyProtection="1">
      <alignment horizontal="left"/>
    </xf>
    <xf numFmtId="0" fontId="3" fillId="0" borderId="33" xfId="0" applyNumberFormat="1" applyFont="1" applyBorder="1" applyAlignment="1" applyProtection="1">
      <alignment horizontal="left"/>
    </xf>
    <xf numFmtId="0" fontId="3" fillId="0" borderId="34" xfId="0" applyNumberFormat="1" applyFont="1" applyBorder="1" applyAlignment="1" applyProtection="1">
      <alignment horizontal="left"/>
    </xf>
    <xf numFmtId="0" fontId="3" fillId="0" borderId="14" xfId="0" applyFont="1" applyBorder="1" applyAlignment="1" applyProtection="1">
      <alignment horizontal="left"/>
    </xf>
    <xf numFmtId="1" fontId="3" fillId="0" borderId="32" xfId="0" applyNumberFormat="1" applyFont="1" applyBorder="1" applyAlignment="1" applyProtection="1">
      <alignment horizontal="center"/>
    </xf>
    <xf numFmtId="1" fontId="3" fillId="0" borderId="20" xfId="0" applyNumberFormat="1" applyFont="1" applyBorder="1" applyAlignment="1" applyProtection="1">
      <alignment horizontal="center"/>
    </xf>
    <xf numFmtId="1" fontId="13" fillId="0" borderId="0" xfId="0" applyNumberFormat="1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8" fillId="0" borderId="0" xfId="0" applyFont="1" applyProtection="1">
      <protection hidden="1"/>
    </xf>
    <xf numFmtId="0" fontId="20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5" xfId="0" applyBorder="1" applyAlignment="1">
      <alignment horizontal="center"/>
    </xf>
    <xf numFmtId="0" fontId="0" fillId="0" borderId="36" xfId="0" applyBorder="1" applyAlignment="1" applyProtection="1">
      <alignment horizontal="center"/>
      <protection locked="0"/>
    </xf>
    <xf numFmtId="0" fontId="0" fillId="0" borderId="36" xfId="0" applyBorder="1" applyProtection="1">
      <protection locked="0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7" xfId="0" applyBorder="1"/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1" xfId="0" applyBorder="1"/>
    <xf numFmtId="0" fontId="22" fillId="0" borderId="37" xfId="0" applyFont="1" applyBorder="1" applyAlignment="1">
      <alignment horizontal="left"/>
    </xf>
    <xf numFmtId="0" fontId="0" fillId="0" borderId="39" xfId="0" applyBorder="1"/>
    <xf numFmtId="0" fontId="3" fillId="0" borderId="40" xfId="0" applyFont="1" applyBorder="1" applyAlignment="1" applyProtection="1">
      <alignment horizontal="left"/>
      <protection locked="0"/>
    </xf>
    <xf numFmtId="0" fontId="3" fillId="0" borderId="40" xfId="0" applyFont="1" applyFill="1" applyBorder="1" applyAlignment="1" applyProtection="1">
      <alignment horizontal="left"/>
      <protection locked="0"/>
    </xf>
    <xf numFmtId="164" fontId="3" fillId="0" borderId="41" xfId="0" applyNumberFormat="1" applyFont="1" applyBorder="1" applyAlignment="1" applyProtection="1">
      <alignment horizontal="center"/>
      <protection locked="0"/>
    </xf>
    <xf numFmtId="165" fontId="3" fillId="0" borderId="42" xfId="0" applyNumberFormat="1" applyFont="1" applyBorder="1" applyAlignment="1" applyProtection="1">
      <alignment horizontal="center"/>
      <protection locked="0"/>
    </xf>
    <xf numFmtId="0" fontId="3" fillId="0" borderId="43" xfId="0" applyFont="1" applyBorder="1" applyAlignment="1" applyProtection="1">
      <alignment horizontal="center"/>
      <protection locked="0"/>
    </xf>
    <xf numFmtId="0" fontId="0" fillId="0" borderId="9" xfId="0" applyBorder="1"/>
    <xf numFmtId="0" fontId="3" fillId="0" borderId="40" xfId="0" applyFont="1" applyBorder="1" applyAlignment="1" applyProtection="1">
      <alignment horizontal="left"/>
    </xf>
    <xf numFmtId="1" fontId="3" fillId="0" borderId="44" xfId="0" applyNumberFormat="1" applyFont="1" applyBorder="1" applyAlignment="1" applyProtection="1">
      <alignment horizontal="center"/>
    </xf>
    <xf numFmtId="0" fontId="15" fillId="0" borderId="43" xfId="0" applyFont="1" applyBorder="1" applyAlignment="1" applyProtection="1">
      <alignment horizontal="center"/>
      <protection hidden="1"/>
    </xf>
    <xf numFmtId="1" fontId="3" fillId="0" borderId="11" xfId="0" applyNumberFormat="1" applyFont="1" applyBorder="1" applyAlignment="1" applyProtection="1">
      <alignment horizontal="center"/>
    </xf>
    <xf numFmtId="0" fontId="6" fillId="0" borderId="44" xfId="0" quotePrefix="1" applyFont="1" applyBorder="1" applyAlignment="1" applyProtection="1">
      <alignment horizontal="center"/>
      <protection hidden="1"/>
    </xf>
    <xf numFmtId="0" fontId="3" fillId="0" borderId="9" xfId="0" applyNumberFormat="1" applyFont="1" applyBorder="1" applyAlignment="1" applyProtection="1">
      <alignment horizontal="left"/>
    </xf>
    <xf numFmtId="0" fontId="3" fillId="0" borderId="9" xfId="0" applyNumberFormat="1" applyFont="1" applyBorder="1" applyAlignment="1" applyProtection="1">
      <alignment vertical="center"/>
    </xf>
    <xf numFmtId="0" fontId="3" fillId="0" borderId="44" xfId="0" quotePrefix="1" applyFont="1" applyBorder="1" applyAlignment="1" applyProtection="1">
      <alignment horizontal="center"/>
      <protection hidden="1"/>
    </xf>
    <xf numFmtId="0" fontId="3" fillId="0" borderId="45" xfId="0" applyNumberFormat="1" applyFont="1" applyBorder="1" applyAlignment="1" applyProtection="1">
      <alignment horizontal="left"/>
    </xf>
    <xf numFmtId="1" fontId="3" fillId="0" borderId="43" xfId="0" applyNumberFormat="1" applyFont="1" applyBorder="1" applyAlignment="1" applyProtection="1">
      <alignment horizontal="center"/>
      <protection hidden="1"/>
    </xf>
    <xf numFmtId="0" fontId="3" fillId="0" borderId="11" xfId="0" quotePrefix="1" applyFont="1" applyBorder="1" applyAlignment="1" applyProtection="1">
      <alignment horizontal="center"/>
      <protection hidden="1"/>
    </xf>
    <xf numFmtId="0" fontId="3" fillId="0" borderId="12" xfId="0" applyNumberFormat="1" applyFont="1" applyBorder="1" applyAlignment="1" applyProtection="1">
      <alignment horizontal="left"/>
    </xf>
    <xf numFmtId="0" fontId="3" fillId="0" borderId="12" xfId="0" applyNumberFormat="1" applyFont="1" applyFill="1" applyBorder="1" applyAlignment="1" applyProtection="1">
      <alignment horizontal="left"/>
    </xf>
    <xf numFmtId="0" fontId="0" fillId="0" borderId="0" xfId="0" applyAlignment="1">
      <alignment horizontal="right"/>
    </xf>
    <xf numFmtId="167" fontId="3" fillId="0" borderId="11" xfId="0" applyNumberFormat="1" applyFont="1" applyBorder="1" applyAlignment="1" applyProtection="1">
      <alignment horizontal="center"/>
      <protection hidden="1"/>
    </xf>
    <xf numFmtId="167" fontId="3" fillId="0" borderId="10" xfId="0" applyNumberFormat="1" applyFont="1" applyBorder="1" applyAlignment="1" applyProtection="1">
      <alignment horizontal="center"/>
    </xf>
    <xf numFmtId="167" fontId="3" fillId="0" borderId="11" xfId="0" applyNumberFormat="1" applyFont="1" applyBorder="1" applyAlignment="1" applyProtection="1">
      <alignment horizontal="center"/>
    </xf>
    <xf numFmtId="167" fontId="3" fillId="0" borderId="43" xfId="0" applyNumberFormat="1" applyFont="1" applyBorder="1" applyAlignment="1" applyProtection="1">
      <alignment horizontal="center"/>
    </xf>
    <xf numFmtId="1" fontId="3" fillId="0" borderId="20" xfId="0" applyNumberFormat="1" applyFont="1" applyBorder="1" applyAlignment="1" applyProtection="1">
      <alignment horizontal="center"/>
      <protection locked="0"/>
    </xf>
    <xf numFmtId="1" fontId="3" fillId="0" borderId="44" xfId="0" applyNumberFormat="1" applyFont="1" applyBorder="1" applyAlignment="1" applyProtection="1">
      <alignment horizontal="center"/>
      <protection locked="0"/>
    </xf>
    <xf numFmtId="0" fontId="23" fillId="0" borderId="0" xfId="0" applyFont="1" applyFill="1" applyBorder="1" applyAlignment="1" applyProtection="1">
      <alignment horizontal="center" wrapText="1"/>
      <protection hidden="1"/>
    </xf>
    <xf numFmtId="166" fontId="5" fillId="0" borderId="7" xfId="0" quotePrefix="1" applyNumberFormat="1" applyFont="1" applyBorder="1" applyAlignment="1" applyProtection="1">
      <alignment horizontal="left" indent="2"/>
      <protection locked="0"/>
    </xf>
    <xf numFmtId="166" fontId="3" fillId="0" borderId="10" xfId="0" applyNumberFormat="1" applyFont="1" applyBorder="1" applyAlignment="1" applyProtection="1">
      <alignment horizontal="center"/>
      <protection locked="0"/>
    </xf>
    <xf numFmtId="166" fontId="3" fillId="0" borderId="11" xfId="0" applyNumberFormat="1" applyFont="1" applyBorder="1" applyAlignment="1" applyProtection="1">
      <alignment horizontal="center"/>
      <protection locked="0"/>
    </xf>
    <xf numFmtId="166" fontId="3" fillId="0" borderId="12" xfId="0" applyNumberFormat="1" applyFont="1" applyBorder="1" applyAlignment="1" applyProtection="1">
      <alignment horizontal="center"/>
      <protection locked="0"/>
    </xf>
    <xf numFmtId="166" fontId="3" fillId="0" borderId="40" xfId="0" applyNumberFormat="1" applyFont="1" applyBorder="1" applyAlignment="1" applyProtection="1">
      <alignment horizontal="center"/>
      <protection locked="0"/>
    </xf>
    <xf numFmtId="166" fontId="3" fillId="0" borderId="0" xfId="0" applyNumberFormat="1" applyFont="1" applyFill="1" applyBorder="1" applyAlignment="1" applyProtection="1">
      <alignment horizontal="right"/>
      <protection hidden="1"/>
    </xf>
    <xf numFmtId="166" fontId="3" fillId="0" borderId="10" xfId="0" applyNumberFormat="1" applyFont="1" applyBorder="1" applyAlignment="1" applyProtection="1">
      <alignment horizontal="center"/>
    </xf>
    <xf numFmtId="166" fontId="3" fillId="0" borderId="11" xfId="0" applyNumberFormat="1" applyFont="1" applyBorder="1" applyAlignment="1" applyProtection="1">
      <alignment horizontal="center"/>
    </xf>
    <xf numFmtId="166" fontId="3" fillId="0" borderId="20" xfId="0" applyNumberFormat="1" applyFont="1" applyBorder="1" applyAlignment="1" applyProtection="1">
      <alignment horizontal="center"/>
    </xf>
    <xf numFmtId="166" fontId="3" fillId="0" borderId="44" xfId="0" applyNumberFormat="1" applyFont="1" applyBorder="1" applyAlignment="1" applyProtection="1">
      <alignment horizontal="center"/>
    </xf>
    <xf numFmtId="166" fontId="5" fillId="0" borderId="5" xfId="0" applyNumberFormat="1" applyFont="1" applyBorder="1" applyAlignment="1" applyProtection="1">
      <alignment horizontal="left" wrapText="1" indent="2"/>
      <protection locked="0"/>
    </xf>
    <xf numFmtId="166" fontId="5" fillId="0" borderId="23" xfId="0" applyNumberFormat="1" applyFont="1" applyBorder="1" applyAlignment="1" applyProtection="1">
      <alignment horizontal="left" indent="2"/>
      <protection locked="0"/>
    </xf>
    <xf numFmtId="166" fontId="3" fillId="0" borderId="31" xfId="0" applyNumberFormat="1" applyFont="1" applyBorder="1" applyAlignment="1" applyProtection="1">
      <alignment horizontal="center"/>
    </xf>
    <xf numFmtId="166" fontId="3" fillId="0" borderId="31" xfId="0" applyNumberFormat="1" applyFont="1" applyFill="1" applyBorder="1" applyAlignment="1" applyProtection="1">
      <alignment horizontal="center"/>
    </xf>
    <xf numFmtId="166" fontId="3" fillId="0" borderId="33" xfId="0" applyNumberFormat="1" applyFont="1" applyBorder="1" applyAlignment="1" applyProtection="1">
      <alignment horizontal="center"/>
    </xf>
    <xf numFmtId="166" fontId="3" fillId="0" borderId="34" xfId="0" applyNumberFormat="1" applyFont="1" applyBorder="1" applyAlignment="1" applyProtection="1">
      <alignment horizontal="center"/>
    </xf>
    <xf numFmtId="166" fontId="3" fillId="0" borderId="45" xfId="0" applyNumberFormat="1" applyFont="1" applyBorder="1" applyAlignment="1" applyProtection="1">
      <alignment horizontal="center"/>
    </xf>
    <xf numFmtId="166" fontId="3" fillId="0" borderId="12" xfId="0" applyNumberFormat="1" applyFont="1" applyBorder="1" applyAlignment="1" applyProtection="1">
      <alignment horizontal="center"/>
    </xf>
    <xf numFmtId="166" fontId="3" fillId="0" borderId="12" xfId="0" applyNumberFormat="1" applyFont="1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Protection="1"/>
    <xf numFmtId="0" fontId="0" fillId="0" borderId="35" xfId="0" applyBorder="1"/>
    <xf numFmtId="0" fontId="0" fillId="0" borderId="46" xfId="0" applyBorder="1" applyAlignment="1" applyProtection="1">
      <alignment horizontal="center"/>
      <protection locked="0"/>
    </xf>
    <xf numFmtId="0" fontId="0" fillId="0" borderId="46" xfId="0" applyBorder="1" applyProtection="1">
      <protection locked="0"/>
    </xf>
    <xf numFmtId="0" fontId="0" fillId="0" borderId="46" xfId="0" applyBorder="1" applyAlignment="1">
      <alignment horizontal="center"/>
    </xf>
    <xf numFmtId="0" fontId="13" fillId="0" borderId="0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locked="0"/>
    </xf>
    <xf numFmtId="0" fontId="3" fillId="0" borderId="32" xfId="0" applyFont="1" applyBorder="1" applyAlignment="1" applyProtection="1">
      <alignment horizontal="left"/>
    </xf>
    <xf numFmtId="166" fontId="3" fillId="0" borderId="21" xfId="0" applyNumberFormat="1" applyFont="1" applyBorder="1" applyAlignment="1" applyProtection="1">
      <alignment horizontal="center"/>
    </xf>
    <xf numFmtId="0" fontId="3" fillId="0" borderId="47" xfId="0" applyFont="1" applyBorder="1" applyAlignment="1" applyProtection="1">
      <alignment horizontal="left"/>
    </xf>
    <xf numFmtId="166" fontId="3" fillId="0" borderId="48" xfId="0" applyNumberFormat="1" applyFont="1" applyBorder="1" applyAlignment="1" applyProtection="1">
      <alignment horizontal="center"/>
    </xf>
    <xf numFmtId="3" fontId="3" fillId="0" borderId="47" xfId="0" applyNumberFormat="1" applyFont="1" applyBorder="1" applyAlignment="1" applyProtection="1">
      <alignment horizontal="center"/>
    </xf>
    <xf numFmtId="167" fontId="3" fillId="0" borderId="13" xfId="0" applyNumberFormat="1" applyFont="1" applyBorder="1" applyAlignment="1" applyProtection="1">
      <alignment horizontal="center"/>
    </xf>
    <xf numFmtId="166" fontId="3" fillId="0" borderId="49" xfId="0" applyNumberFormat="1" applyFont="1" applyBorder="1" applyAlignment="1" applyProtection="1">
      <alignment horizontal="center"/>
    </xf>
    <xf numFmtId="1" fontId="3" fillId="0" borderId="50" xfId="0" applyNumberFormat="1" applyFont="1" applyBorder="1" applyAlignment="1" applyProtection="1">
      <alignment horizontal="center"/>
    </xf>
    <xf numFmtId="1" fontId="3" fillId="0" borderId="31" xfId="0" applyNumberFormat="1" applyFont="1" applyFill="1" applyBorder="1" applyAlignment="1" applyProtection="1">
      <alignment horizontal="center"/>
    </xf>
    <xf numFmtId="1" fontId="3" fillId="0" borderId="33" xfId="0" applyNumberFormat="1" applyFont="1" applyBorder="1" applyAlignment="1" applyProtection="1">
      <alignment horizontal="center"/>
    </xf>
    <xf numFmtId="1" fontId="3" fillId="0" borderId="34" xfId="0" applyNumberFormat="1" applyFont="1" applyBorder="1" applyAlignment="1" applyProtection="1">
      <alignment horizontal="center"/>
    </xf>
    <xf numFmtId="1" fontId="3" fillId="0" borderId="45" xfId="0" applyNumberFormat="1" applyFont="1" applyBorder="1" applyAlignment="1" applyProtection="1">
      <alignment horizontal="center"/>
    </xf>
    <xf numFmtId="1" fontId="3" fillId="0" borderId="12" xfId="0" applyNumberFormat="1" applyFont="1" applyBorder="1" applyAlignment="1" applyProtection="1">
      <alignment horizontal="center"/>
    </xf>
    <xf numFmtId="1" fontId="3" fillId="0" borderId="12" xfId="0" applyNumberFormat="1" applyFont="1" applyFill="1" applyBorder="1" applyAlignment="1" applyProtection="1">
      <alignment horizontal="center"/>
    </xf>
    <xf numFmtId="0" fontId="0" fillId="0" borderId="23" xfId="0" applyBorder="1" applyProtection="1">
      <protection hidden="1"/>
    </xf>
    <xf numFmtId="0" fontId="0" fillId="0" borderId="23" xfId="0" applyBorder="1" applyAlignment="1" applyProtection="1">
      <alignment horizontal="right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43" xfId="0" applyFont="1" applyBorder="1" applyAlignment="1" applyProtection="1">
      <alignment horizontal="center"/>
      <protection hidden="1"/>
    </xf>
    <xf numFmtId="0" fontId="2" fillId="0" borderId="21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2" fillId="0" borderId="44" xfId="0" applyFont="1" applyBorder="1" applyAlignment="1" applyProtection="1">
      <alignment horizontal="center"/>
      <protection hidden="1"/>
    </xf>
    <xf numFmtId="0" fontId="2" fillId="2" borderId="51" xfId="0" applyFont="1" applyFill="1" applyBorder="1" applyAlignment="1" applyProtection="1">
      <alignment horizontal="center" vertical="center" wrapText="1"/>
    </xf>
    <xf numFmtId="167" fontId="3" fillId="0" borderId="27" xfId="0" applyNumberFormat="1" applyFont="1" applyBorder="1" applyAlignment="1" applyProtection="1">
      <alignment horizontal="center"/>
    </xf>
    <xf numFmtId="167" fontId="3" fillId="0" borderId="28" xfId="0" applyNumberFormat="1" applyFont="1" applyBorder="1" applyAlignment="1" applyProtection="1">
      <alignment horizontal="center"/>
    </xf>
    <xf numFmtId="167" fontId="3" fillId="0" borderId="52" xfId="0" applyNumberFormat="1" applyFont="1" applyBorder="1" applyAlignment="1" applyProtection="1">
      <alignment horizontal="center"/>
    </xf>
    <xf numFmtId="1" fontId="3" fillId="0" borderId="21" xfId="0" applyNumberFormat="1" applyFont="1" applyBorder="1" applyAlignment="1" applyProtection="1">
      <alignment horizontal="center"/>
    </xf>
    <xf numFmtId="167" fontId="3" fillId="0" borderId="27" xfId="0" applyNumberFormat="1" applyFont="1" applyBorder="1" applyAlignment="1" applyProtection="1">
      <alignment horizontal="center"/>
      <protection hidden="1"/>
    </xf>
    <xf numFmtId="167" fontId="3" fillId="0" borderId="28" xfId="0" applyNumberFormat="1" applyFont="1" applyBorder="1" applyAlignment="1" applyProtection="1">
      <alignment horizontal="center"/>
      <protection hidden="1"/>
    </xf>
    <xf numFmtId="167" fontId="3" fillId="0" borderId="52" xfId="0" applyNumberFormat="1" applyFont="1" applyBorder="1" applyAlignment="1" applyProtection="1">
      <alignment horizontal="center"/>
      <protection hidden="1"/>
    </xf>
    <xf numFmtId="1" fontId="3" fillId="0" borderId="21" xfId="0" applyNumberFormat="1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hidden="1"/>
    </xf>
    <xf numFmtId="0" fontId="2" fillId="0" borderId="0" xfId="0" applyNumberFormat="1" applyFont="1" applyBorder="1" applyAlignment="1" applyProtection="1">
      <alignment horizontal="left" vertical="center"/>
      <protection hidden="1"/>
    </xf>
    <xf numFmtId="0" fontId="2" fillId="0" borderId="0" xfId="0" applyFont="1"/>
    <xf numFmtId="0" fontId="0" fillId="0" borderId="53" xfId="0" applyBorder="1"/>
    <xf numFmtId="0" fontId="0" fillId="0" borderId="0" xfId="0" applyBorder="1"/>
    <xf numFmtId="0" fontId="0" fillId="0" borderId="54" xfId="0" applyBorder="1"/>
    <xf numFmtId="0" fontId="3" fillId="0" borderId="54" xfId="0" applyNumberFormat="1" applyFont="1" applyBorder="1" applyProtection="1">
      <protection hidden="1"/>
    </xf>
    <xf numFmtId="0" fontId="6" fillId="0" borderId="54" xfId="0" applyNumberFormat="1" applyFont="1" applyBorder="1" applyAlignment="1" applyProtection="1">
      <alignment horizontal="left" vertical="center" wrapText="1"/>
      <protection hidden="1"/>
    </xf>
    <xf numFmtId="0" fontId="3" fillId="0" borderId="54" xfId="0" applyNumberFormat="1" applyFont="1" applyBorder="1" applyAlignment="1" applyProtection="1">
      <alignment horizontal="left" vertical="center" wrapText="1"/>
      <protection hidden="1"/>
    </xf>
    <xf numFmtId="0" fontId="10" fillId="0" borderId="54" xfId="0" applyNumberFormat="1" applyFont="1" applyBorder="1" applyAlignment="1" applyProtection="1">
      <alignment horizontal="left" wrapText="1"/>
      <protection hidden="1"/>
    </xf>
    <xf numFmtId="0" fontId="0" fillId="0" borderId="38" xfId="0" applyBorder="1"/>
    <xf numFmtId="0" fontId="3" fillId="0" borderId="12" xfId="0" applyNumberFormat="1" applyFont="1" applyBorder="1" applyAlignment="1" applyProtection="1">
      <alignment horizontal="left"/>
      <protection hidden="1"/>
    </xf>
    <xf numFmtId="0" fontId="3" fillId="0" borderId="55" xfId="0" applyNumberFormat="1" applyFont="1" applyBorder="1" applyAlignment="1" applyProtection="1">
      <alignment horizontal="left"/>
      <protection hidden="1"/>
    </xf>
    <xf numFmtId="0" fontId="3" fillId="0" borderId="55" xfId="0" applyNumberFormat="1" applyFont="1" applyBorder="1" applyAlignment="1" applyProtection="1">
      <alignment horizontal="left" vertical="top"/>
      <protection hidden="1"/>
    </xf>
    <xf numFmtId="0" fontId="3" fillId="0" borderId="40" xfId="0" applyNumberFormat="1" applyFont="1" applyBorder="1" applyAlignment="1" applyProtection="1">
      <alignment horizontal="center" wrapText="1"/>
      <protection hidden="1"/>
    </xf>
    <xf numFmtId="0" fontId="3" fillId="0" borderId="52" xfId="0" applyNumberFormat="1" applyFont="1" applyBorder="1" applyAlignment="1" applyProtection="1">
      <alignment horizontal="center" wrapText="1"/>
      <protection hidden="1"/>
    </xf>
    <xf numFmtId="0" fontId="3" fillId="0" borderId="55" xfId="0" applyFont="1" applyBorder="1" applyAlignment="1" applyProtection="1">
      <alignment horizontal="left"/>
      <protection hidden="1"/>
    </xf>
    <xf numFmtId="0" fontId="3" fillId="0" borderId="56" xfId="0" applyFont="1" applyBorder="1" applyAlignment="1" applyProtection="1">
      <alignment horizontal="left"/>
      <protection hidden="1"/>
    </xf>
    <xf numFmtId="0" fontId="3" fillId="0" borderId="56" xfId="0" applyFont="1" applyBorder="1" applyAlignment="1" applyProtection="1">
      <alignment horizontal="left" vertical="center" wrapText="1"/>
      <protection hidden="1"/>
    </xf>
    <xf numFmtId="0" fontId="3" fillId="0" borderId="12" xfId="0" applyFont="1" applyBorder="1" applyAlignment="1" applyProtection="1">
      <alignment wrapText="1"/>
      <protection hidden="1"/>
    </xf>
    <xf numFmtId="0" fontId="6" fillId="0" borderId="28" xfId="0" applyFont="1" applyBorder="1" applyAlignment="1" applyProtection="1">
      <alignment horizontal="left" vertical="center" wrapText="1"/>
      <protection hidden="1"/>
    </xf>
    <xf numFmtId="0" fontId="3" fillId="0" borderId="40" xfId="0" applyFont="1" applyBorder="1" applyAlignment="1" applyProtection="1">
      <alignment horizontal="left" wrapText="1"/>
      <protection hidden="1"/>
    </xf>
    <xf numFmtId="0" fontId="3" fillId="0" borderId="52" xfId="0" applyFont="1" applyBorder="1" applyAlignment="1" applyProtection="1">
      <alignment horizontal="left" wrapText="1"/>
      <protection hidden="1"/>
    </xf>
    <xf numFmtId="0" fontId="6" fillId="0" borderId="55" xfId="0" applyFont="1" applyBorder="1" applyAlignment="1" applyProtection="1">
      <alignment horizontal="left"/>
      <protection hidden="1"/>
    </xf>
    <xf numFmtId="0" fontId="6" fillId="0" borderId="56" xfId="0" applyFont="1" applyBorder="1" applyAlignment="1" applyProtection="1">
      <alignment horizontal="left"/>
      <protection hidden="1"/>
    </xf>
    <xf numFmtId="0" fontId="0" fillId="0" borderId="0" xfId="0" applyProtection="1">
      <protection locked="0"/>
    </xf>
    <xf numFmtId="0" fontId="3" fillId="0" borderId="0" xfId="0" applyNumberFormat="1" applyFont="1" applyBorder="1" applyAlignment="1">
      <alignment horizontal="center" vertical="center" wrapText="1"/>
    </xf>
    <xf numFmtId="0" fontId="26" fillId="0" borderId="23" xfId="0" applyFont="1" applyFill="1" applyBorder="1" applyAlignment="1" applyProtection="1">
      <alignment horizontal="center"/>
      <protection locked="0" hidden="1"/>
    </xf>
    <xf numFmtId="0" fontId="26" fillId="0" borderId="23" xfId="0" quotePrefix="1" applyFont="1" applyFill="1" applyBorder="1" applyAlignment="1" applyProtection="1">
      <alignment horizontal="center"/>
      <protection locked="0" hidden="1"/>
    </xf>
    <xf numFmtId="0" fontId="27" fillId="0" borderId="22" xfId="0" applyFont="1" applyFill="1" applyBorder="1" applyAlignment="1" applyProtection="1">
      <protection hidden="1"/>
    </xf>
    <xf numFmtId="0" fontId="4" fillId="0" borderId="22" xfId="0" applyFont="1" applyFill="1" applyBorder="1" applyAlignment="1" applyProtection="1">
      <protection hidden="1"/>
    </xf>
    <xf numFmtId="0" fontId="26" fillId="0" borderId="22" xfId="0" applyFont="1" applyFill="1" applyBorder="1" applyAlignment="1" applyProtection="1">
      <alignment vertical="center" wrapText="1"/>
      <protection locked="0" hidden="1"/>
    </xf>
    <xf numFmtId="0" fontId="26" fillId="0" borderId="22" xfId="0" quotePrefix="1" applyFont="1" applyFill="1" applyBorder="1" applyAlignment="1" applyProtection="1">
      <protection locked="0" hidden="1"/>
    </xf>
    <xf numFmtId="169" fontId="29" fillId="0" borderId="23" xfId="0" applyNumberFormat="1" applyFont="1" applyFill="1" applyBorder="1" applyAlignment="1" applyProtection="1">
      <alignment horizontal="left"/>
      <protection hidden="1"/>
    </xf>
    <xf numFmtId="0" fontId="27" fillId="0" borderId="23" xfId="0" applyFont="1" applyFill="1" applyBorder="1" applyAlignment="1" applyProtection="1">
      <protection hidden="1"/>
    </xf>
    <xf numFmtId="169" fontId="4" fillId="0" borderId="23" xfId="0" applyNumberFormat="1" applyFont="1" applyFill="1" applyBorder="1" applyAlignment="1" applyProtection="1">
      <alignment horizontal="right"/>
      <protection hidden="1"/>
    </xf>
    <xf numFmtId="0" fontId="4" fillId="0" borderId="23" xfId="0" applyFont="1" applyFill="1" applyBorder="1" applyAlignment="1" applyProtection="1">
      <alignment horizontal="right"/>
      <protection hidden="1"/>
    </xf>
    <xf numFmtId="0" fontId="28" fillId="3" borderId="0" xfId="0" applyFont="1" applyFill="1"/>
    <xf numFmtId="0" fontId="0" fillId="3" borderId="0" xfId="0" applyFill="1"/>
    <xf numFmtId="0" fontId="3" fillId="3" borderId="0" xfId="0" applyFont="1" applyFill="1"/>
    <xf numFmtId="0" fontId="26" fillId="0" borderId="28" xfId="0" quotePrefix="1" applyFont="1" applyFill="1" applyBorder="1" applyAlignment="1" applyProtection="1">
      <protection locked="0" hidden="1"/>
    </xf>
    <xf numFmtId="0" fontId="3" fillId="0" borderId="12" xfId="0" applyFont="1" applyBorder="1" applyAlignment="1" applyProtection="1">
      <alignment horizontal="left"/>
      <protection hidden="1"/>
    </xf>
    <xf numFmtId="0" fontId="3" fillId="0" borderId="22" xfId="0" applyFont="1" applyBorder="1" applyAlignment="1" applyProtection="1">
      <alignment horizontal="left"/>
      <protection hidden="1"/>
    </xf>
    <xf numFmtId="0" fontId="3" fillId="0" borderId="28" xfId="0" applyFont="1" applyBorder="1" applyAlignment="1" applyProtection="1">
      <alignment horizontal="left"/>
      <protection hidden="1"/>
    </xf>
    <xf numFmtId="0" fontId="3" fillId="0" borderId="22" xfId="0" applyNumberFormat="1" applyFont="1" applyBorder="1" applyAlignment="1" applyProtection="1">
      <alignment horizontal="left" wrapText="1"/>
      <protection hidden="1"/>
    </xf>
    <xf numFmtId="0" fontId="3" fillId="0" borderId="23" xfId="0" applyFont="1" applyBorder="1" applyAlignment="1" applyProtection="1">
      <alignment horizontal="center" wrapText="1"/>
      <protection hidden="1"/>
    </xf>
    <xf numFmtId="0" fontId="6" fillId="0" borderId="23" xfId="0" applyFont="1" applyBorder="1" applyAlignment="1" applyProtection="1">
      <alignment horizontal="left"/>
      <protection hidden="1"/>
    </xf>
    <xf numFmtId="0" fontId="3" fillId="0" borderId="22" xfId="0" applyNumberFormat="1" applyFont="1" applyBorder="1" applyAlignment="1" applyProtection="1">
      <alignment horizontal="center"/>
      <protection hidden="1"/>
    </xf>
    <xf numFmtId="0" fontId="6" fillId="0" borderId="0" xfId="0" applyNumberFormat="1" applyFont="1" applyBorder="1" applyAlignment="1" applyProtection="1">
      <alignment horizontal="left" wrapText="1"/>
      <protection hidden="1"/>
    </xf>
    <xf numFmtId="0" fontId="3" fillId="0" borderId="22" xfId="0" applyNumberFormat="1" applyFont="1" applyBorder="1" applyAlignment="1" applyProtection="1">
      <alignment horizontal="center"/>
      <protection hidden="1"/>
    </xf>
    <xf numFmtId="0" fontId="4" fillId="0" borderId="23" xfId="0" applyFont="1" applyBorder="1" applyAlignment="1">
      <alignment horizontal="left" wrapText="1"/>
    </xf>
    <xf numFmtId="0" fontId="24" fillId="0" borderId="0" xfId="0" applyNumberFormat="1" applyFont="1" applyBorder="1" applyAlignment="1">
      <alignment horizontal="left" vertical="center" wrapText="1"/>
    </xf>
    <xf numFmtId="0" fontId="24" fillId="0" borderId="54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3" fillId="0" borderId="23" xfId="0" applyNumberFormat="1" applyFont="1" applyBorder="1" applyAlignment="1" applyProtection="1">
      <alignment horizontal="left" vertical="top" wrapText="1"/>
      <protection locked="0"/>
    </xf>
    <xf numFmtId="0" fontId="3" fillId="0" borderId="56" xfId="0" applyNumberFormat="1" applyFont="1" applyBorder="1" applyAlignment="1" applyProtection="1">
      <alignment horizontal="left" vertical="top" wrapText="1"/>
      <protection locked="0"/>
    </xf>
    <xf numFmtId="0" fontId="6" fillId="0" borderId="23" xfId="0" applyFont="1" applyBorder="1" applyAlignment="1" applyProtection="1">
      <alignment horizontal="left"/>
      <protection hidden="1"/>
    </xf>
    <xf numFmtId="0" fontId="5" fillId="0" borderId="6" xfId="0" applyNumberFormat="1" applyFont="1" applyBorder="1" applyAlignment="1" applyProtection="1">
      <alignment horizontal="center" vertical="center" wrapText="1"/>
      <protection locked="0"/>
    </xf>
    <xf numFmtId="0" fontId="5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38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NumberFormat="1" applyFont="1" applyBorder="1" applyAlignment="1" applyProtection="1">
      <alignment horizontal="center" vertical="center" wrapText="1"/>
      <protection locked="0"/>
    </xf>
    <xf numFmtId="0" fontId="3" fillId="0" borderId="22" xfId="0" applyNumberFormat="1" applyFont="1" applyBorder="1" applyAlignment="1" applyProtection="1">
      <alignment horizontal="center" wrapText="1"/>
      <protection hidden="1"/>
    </xf>
    <xf numFmtId="0" fontId="3" fillId="0" borderId="22" xfId="0" applyNumberFormat="1" applyFont="1" applyBorder="1" applyAlignment="1" applyProtection="1">
      <alignment horizontal="left" wrapText="1"/>
      <protection locked="0"/>
    </xf>
    <xf numFmtId="0" fontId="3" fillId="0" borderId="28" xfId="0" applyNumberFormat="1" applyFont="1" applyBorder="1" applyAlignment="1" applyProtection="1">
      <alignment horizontal="left" wrapText="1"/>
      <protection locked="0"/>
    </xf>
    <xf numFmtId="49" fontId="6" fillId="0" borderId="23" xfId="0" applyNumberFormat="1" applyFont="1" applyBorder="1" applyAlignment="1" applyProtection="1">
      <alignment horizontal="left"/>
      <protection locked="0"/>
    </xf>
    <xf numFmtId="49" fontId="6" fillId="0" borderId="56" xfId="0" applyNumberFormat="1" applyFont="1" applyBorder="1" applyAlignment="1" applyProtection="1">
      <alignment horizontal="left"/>
      <protection locked="0"/>
    </xf>
    <xf numFmtId="169" fontId="4" fillId="0" borderId="12" xfId="0" applyNumberFormat="1" applyFont="1" applyFill="1" applyBorder="1" applyAlignment="1" applyProtection="1">
      <alignment horizontal="left"/>
      <protection hidden="1"/>
    </xf>
    <xf numFmtId="169" fontId="4" fillId="0" borderId="22" xfId="0" applyNumberFormat="1" applyFont="1" applyFill="1" applyBorder="1" applyAlignment="1" applyProtection="1">
      <alignment horizontal="left"/>
      <protection hidden="1"/>
    </xf>
    <xf numFmtId="169" fontId="29" fillId="0" borderId="22" xfId="0" applyNumberFormat="1" applyFont="1" applyFill="1" applyBorder="1" applyAlignment="1" applyProtection="1">
      <alignment horizontal="left"/>
      <protection hidden="1"/>
    </xf>
    <xf numFmtId="0" fontId="3" fillId="0" borderId="22" xfId="0" applyFont="1" applyFill="1" applyBorder="1" applyAlignment="1" applyProtection="1">
      <alignment horizontal="right"/>
      <protection hidden="1"/>
    </xf>
    <xf numFmtId="169" fontId="26" fillId="0" borderId="22" xfId="0" applyNumberFormat="1" applyFont="1" applyFill="1" applyBorder="1" applyAlignment="1" applyProtection="1">
      <alignment horizontal="left"/>
      <protection hidden="1"/>
    </xf>
    <xf numFmtId="0" fontId="3" fillId="0" borderId="0" xfId="0" applyNumberFormat="1" applyFont="1" applyBorder="1" applyAlignment="1" applyProtection="1">
      <alignment horizontal="left" wrapText="1"/>
      <protection hidden="1"/>
    </xf>
    <xf numFmtId="0" fontId="10" fillId="0" borderId="0" xfId="0" applyNumberFormat="1" applyFont="1" applyBorder="1" applyAlignment="1">
      <alignment horizontal="left" vertical="center" wrapText="1"/>
    </xf>
    <xf numFmtId="0" fontId="25" fillId="0" borderId="0" xfId="0" applyNumberFormat="1" applyFont="1" applyBorder="1" applyAlignment="1">
      <alignment horizontal="left" vertical="center" wrapText="1"/>
    </xf>
    <xf numFmtId="165" fontId="3" fillId="0" borderId="23" xfId="0" applyNumberFormat="1" applyFont="1" applyBorder="1" applyAlignment="1" applyProtection="1">
      <alignment horizontal="center" wrapText="1"/>
      <protection locked="0"/>
    </xf>
    <xf numFmtId="165" fontId="3" fillId="0" borderId="22" xfId="0" applyNumberFormat="1" applyFont="1" applyBorder="1" applyAlignment="1" applyProtection="1">
      <alignment horizontal="center" wrapText="1"/>
      <protection locked="0"/>
    </xf>
    <xf numFmtId="0" fontId="3" fillId="0" borderId="29" xfId="0" applyFont="1" applyBorder="1" applyAlignment="1" applyProtection="1">
      <alignment horizontal="left" wrapText="1"/>
      <protection locked="0"/>
    </xf>
    <xf numFmtId="0" fontId="3" fillId="0" borderId="25" xfId="0" applyFont="1" applyBorder="1" applyAlignment="1" applyProtection="1">
      <alignment horizontal="left" wrapText="1"/>
      <protection locked="0"/>
    </xf>
    <xf numFmtId="0" fontId="3" fillId="0" borderId="30" xfId="0" applyFont="1" applyBorder="1" applyAlignment="1" applyProtection="1">
      <alignment horizontal="left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hidden="1"/>
    </xf>
    <xf numFmtId="0" fontId="10" fillId="2" borderId="3" xfId="0" applyFont="1" applyFill="1" applyBorder="1" applyAlignment="1" applyProtection="1">
      <alignment horizontal="center" vertical="center" wrapText="1"/>
      <protection hidden="1"/>
    </xf>
    <xf numFmtId="0" fontId="10" fillId="2" borderId="51" xfId="0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 applyProtection="1">
      <alignment horizontal="left"/>
      <protection hidden="1"/>
    </xf>
    <xf numFmtId="0" fontId="3" fillId="0" borderId="22" xfId="0" applyFont="1" applyBorder="1" applyAlignment="1" applyProtection="1">
      <alignment horizontal="left"/>
      <protection hidden="1"/>
    </xf>
    <xf numFmtId="0" fontId="3" fillId="0" borderId="28" xfId="0" applyFont="1" applyBorder="1" applyAlignment="1" applyProtection="1">
      <alignment horizontal="left"/>
      <protection hidden="1"/>
    </xf>
    <xf numFmtId="0" fontId="3" fillId="0" borderId="29" xfId="0" applyFont="1" applyBorder="1" applyAlignment="1" applyProtection="1">
      <alignment horizontal="left"/>
      <protection hidden="1"/>
    </xf>
    <xf numFmtId="0" fontId="3" fillId="0" borderId="25" xfId="0" applyFont="1" applyBorder="1" applyAlignment="1" applyProtection="1">
      <alignment horizontal="left"/>
      <protection hidden="1"/>
    </xf>
    <xf numFmtId="0" fontId="3" fillId="0" borderId="30" xfId="0" applyFont="1" applyBorder="1" applyAlignment="1" applyProtection="1">
      <alignment horizontal="left"/>
      <protection hidden="1"/>
    </xf>
    <xf numFmtId="0" fontId="3" fillId="0" borderId="14" xfId="0" applyFont="1" applyBorder="1" applyAlignment="1" applyProtection="1">
      <alignment horizontal="left" wrapText="1"/>
      <protection locked="0"/>
    </xf>
    <xf numFmtId="0" fontId="3" fillId="0" borderId="26" xfId="0" applyFont="1" applyBorder="1" applyAlignment="1" applyProtection="1">
      <alignment horizontal="left" wrapText="1"/>
      <protection locked="0"/>
    </xf>
    <xf numFmtId="0" fontId="3" fillId="0" borderId="27" xfId="0" applyFont="1" applyBorder="1" applyAlignment="1" applyProtection="1">
      <alignment horizontal="left" wrapText="1"/>
      <protection locked="0"/>
    </xf>
    <xf numFmtId="0" fontId="3" fillId="0" borderId="12" xfId="0" applyFont="1" applyBorder="1" applyAlignment="1" applyProtection="1">
      <alignment horizontal="left" wrapText="1"/>
      <protection locked="0"/>
    </xf>
    <xf numFmtId="0" fontId="3" fillId="0" borderId="22" xfId="0" applyFont="1" applyBorder="1" applyAlignment="1" applyProtection="1">
      <alignment horizontal="left" wrapText="1"/>
      <protection locked="0"/>
    </xf>
    <xf numFmtId="0" fontId="3" fillId="0" borderId="28" xfId="0" applyFont="1" applyBorder="1" applyAlignment="1" applyProtection="1">
      <alignment horizontal="left" wrapText="1"/>
      <protection locked="0"/>
    </xf>
    <xf numFmtId="0" fontId="10" fillId="2" borderId="2" xfId="0" applyFont="1" applyFill="1" applyBorder="1" applyAlignment="1" applyProtection="1">
      <alignment horizontal="center" vertical="center"/>
      <protection hidden="1"/>
    </xf>
    <xf numFmtId="0" fontId="10" fillId="2" borderId="3" xfId="0" applyFont="1" applyFill="1" applyBorder="1" applyAlignment="1" applyProtection="1">
      <alignment horizontal="center" vertical="center"/>
      <protection hidden="1"/>
    </xf>
    <xf numFmtId="0" fontId="10" fillId="2" borderId="51" xfId="0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8" fillId="2" borderId="51" xfId="0" applyFont="1" applyFill="1" applyBorder="1" applyAlignment="1" applyProtection="1">
      <alignment horizontal="center" vertical="center" wrapText="1"/>
      <protection hidden="1"/>
    </xf>
    <xf numFmtId="166" fontId="3" fillId="0" borderId="22" xfId="0" applyNumberFormat="1" applyFont="1" applyBorder="1" applyAlignment="1" applyProtection="1">
      <alignment horizontal="left"/>
      <protection locked="0"/>
    </xf>
    <xf numFmtId="166" fontId="3" fillId="0" borderId="46" xfId="0" applyNumberFormat="1" applyFont="1" applyBorder="1" applyAlignment="1" applyProtection="1">
      <alignment horizontal="left"/>
      <protection locked="0"/>
    </xf>
    <xf numFmtId="49" fontId="3" fillId="0" borderId="22" xfId="0" applyNumberFormat="1" applyFont="1" applyBorder="1" applyAlignment="1" applyProtection="1">
      <alignment horizontal="left"/>
      <protection locked="0"/>
    </xf>
    <xf numFmtId="0" fontId="7" fillId="2" borderId="12" xfId="0" applyFont="1" applyFill="1" applyBorder="1" applyAlignment="1" applyProtection="1">
      <alignment horizontal="center" vertical="center" wrapText="1"/>
      <protection hidden="1"/>
    </xf>
    <xf numFmtId="0" fontId="7" fillId="2" borderId="22" xfId="0" applyFont="1" applyFill="1" applyBorder="1" applyAlignment="1" applyProtection="1">
      <alignment horizontal="center" vertical="center" wrapText="1"/>
      <protection hidden="1"/>
    </xf>
    <xf numFmtId="0" fontId="7" fillId="2" borderId="28" xfId="0" applyFont="1" applyFill="1" applyBorder="1" applyAlignment="1" applyProtection="1">
      <alignment horizontal="center" vertical="center" wrapText="1"/>
      <protection hidden="1"/>
    </xf>
    <xf numFmtId="49" fontId="3" fillId="0" borderId="22" xfId="0" applyNumberFormat="1" applyFont="1" applyBorder="1" applyAlignment="1" applyProtection="1">
      <alignment horizontal="left" wrapText="1"/>
      <protection locked="0"/>
    </xf>
    <xf numFmtId="49" fontId="3" fillId="0" borderId="28" xfId="0" applyNumberFormat="1" applyFont="1" applyBorder="1" applyAlignment="1" applyProtection="1">
      <alignment horizontal="left" wrapText="1"/>
      <protection locked="0"/>
    </xf>
    <xf numFmtId="0" fontId="3" fillId="0" borderId="22" xfId="0" applyFont="1" applyBorder="1" applyAlignment="1" applyProtection="1">
      <alignment horizontal="center"/>
      <protection hidden="1"/>
    </xf>
    <xf numFmtId="0" fontId="3" fillId="0" borderId="28" xfId="0" applyFont="1" applyBorder="1" applyAlignment="1" applyProtection="1">
      <alignment horizontal="center"/>
      <protection hidden="1"/>
    </xf>
    <xf numFmtId="0" fontId="3" fillId="0" borderId="12" xfId="0" applyNumberFormat="1" applyFont="1" applyBorder="1" applyAlignment="1" applyProtection="1">
      <alignment horizontal="left" vertical="top" wrapText="1"/>
      <protection hidden="1"/>
    </xf>
    <xf numFmtId="0" fontId="3" fillId="0" borderId="22" xfId="0" applyNumberFormat="1" applyFont="1" applyBorder="1" applyAlignment="1" applyProtection="1">
      <alignment horizontal="left" vertical="top" wrapText="1"/>
      <protection hidden="1"/>
    </xf>
    <xf numFmtId="0" fontId="26" fillId="0" borderId="22" xfId="0" applyFont="1" applyFill="1" applyBorder="1" applyAlignment="1" applyProtection="1">
      <protection locked="0" hidden="1"/>
    </xf>
    <xf numFmtId="169" fontId="4" fillId="0" borderId="22" xfId="0" applyNumberFormat="1" applyFont="1" applyFill="1" applyBorder="1" applyAlignment="1" applyProtection="1">
      <alignment horizontal="right"/>
      <protection hidden="1"/>
    </xf>
    <xf numFmtId="169" fontId="26" fillId="0" borderId="22" xfId="0" applyNumberFormat="1" applyFont="1" applyFill="1" applyBorder="1" applyAlignment="1" applyProtection="1">
      <alignment horizontal="center"/>
      <protection hidden="1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22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  <protection locked="0"/>
    </xf>
    <xf numFmtId="166" fontId="3" fillId="0" borderId="23" xfId="0" applyNumberFormat="1" applyFont="1" applyBorder="1" applyAlignment="1" applyProtection="1">
      <alignment horizontal="left" wrapText="1"/>
      <protection locked="0"/>
    </xf>
    <xf numFmtId="0" fontId="26" fillId="0" borderId="22" xfId="0" applyFont="1" applyFill="1" applyBorder="1" applyAlignment="1" applyProtection="1">
      <alignment horizontal="center"/>
      <protection locked="0" hidden="1"/>
    </xf>
    <xf numFmtId="0" fontId="26" fillId="0" borderId="22" xfId="0" quotePrefix="1" applyFont="1" applyFill="1" applyBorder="1" applyAlignment="1" applyProtection="1">
      <alignment horizontal="center"/>
      <protection locked="0" hidden="1"/>
    </xf>
    <xf numFmtId="0" fontId="4" fillId="0" borderId="22" xfId="0" applyFont="1" applyFill="1" applyBorder="1" applyAlignment="1" applyProtection="1">
      <alignment horizontal="right"/>
      <protection hidden="1"/>
    </xf>
    <xf numFmtId="0" fontId="3" fillId="0" borderId="22" xfId="0" applyNumberFormat="1" applyFont="1" applyBorder="1" applyAlignment="1" applyProtection="1">
      <alignment horizontal="left" wrapText="1"/>
      <protection hidden="1"/>
    </xf>
    <xf numFmtId="0" fontId="3" fillId="0" borderId="28" xfId="0" applyNumberFormat="1" applyFont="1" applyBorder="1" applyAlignment="1" applyProtection="1">
      <alignment horizontal="left" wrapText="1"/>
      <protection hidden="1"/>
    </xf>
    <xf numFmtId="168" fontId="3" fillId="0" borderId="22" xfId="0" applyNumberFormat="1" applyFont="1" applyBorder="1" applyAlignment="1" applyProtection="1">
      <alignment horizontal="left" wrapText="1"/>
      <protection locked="0"/>
    </xf>
    <xf numFmtId="168" fontId="3" fillId="0" borderId="28" xfId="0" applyNumberFormat="1" applyFont="1" applyBorder="1" applyAlignment="1" applyProtection="1">
      <alignment horizontal="left" wrapText="1"/>
      <protection locked="0"/>
    </xf>
    <xf numFmtId="0" fontId="3" fillId="0" borderId="23" xfId="0" applyFont="1" applyBorder="1" applyAlignment="1" applyProtection="1">
      <alignment horizontal="center" wrapText="1"/>
      <protection hidden="1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2" borderId="3" xfId="0" applyNumberFormat="1" applyFont="1" applyFill="1" applyBorder="1" applyAlignment="1" applyProtection="1">
      <alignment horizontal="center" vertical="center"/>
    </xf>
    <xf numFmtId="0" fontId="7" fillId="2" borderId="51" xfId="0" applyNumberFormat="1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53" xfId="0" applyFont="1" applyFill="1" applyBorder="1" applyAlignment="1" applyProtection="1">
      <alignment horizontal="center" vertical="center" wrapText="1"/>
    </xf>
    <xf numFmtId="0" fontId="4" fillId="0" borderId="0" xfId="0" applyNumberFormat="1" applyFont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left"/>
      <protection hidden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5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Border="1" applyAlignment="1" applyProtection="1">
      <alignment vertical="center" wrapText="1"/>
      <protection locked="0"/>
    </xf>
    <xf numFmtId="0" fontId="5" fillId="0" borderId="0" xfId="0" applyNumberFormat="1" applyFont="1" applyBorder="1" applyAlignment="1" applyProtection="1">
      <alignment vertical="center" wrapText="1"/>
      <protection locked="0"/>
    </xf>
    <xf numFmtId="0" fontId="5" fillId="0" borderId="53" xfId="0" applyNumberFormat="1" applyFont="1" applyBorder="1" applyAlignment="1" applyProtection="1">
      <alignment horizontal="center" vertical="center" wrapText="1"/>
      <protection locked="0"/>
    </xf>
    <xf numFmtId="0" fontId="5" fillId="0" borderId="54" xfId="0" applyNumberFormat="1" applyFont="1" applyBorder="1" applyAlignment="1" applyProtection="1">
      <alignment horizontal="center" vertical="center" wrapText="1"/>
      <protection locked="0"/>
    </xf>
    <xf numFmtId="0" fontId="5" fillId="0" borderId="57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NumberFormat="1" applyFont="1" applyBorder="1" applyAlignment="1" applyProtection="1">
      <alignment horizontal="center" vertical="center" wrapText="1"/>
      <protection locked="0"/>
    </xf>
    <xf numFmtId="0" fontId="5" fillId="0" borderId="58" xfId="0" applyNumberFormat="1" applyFont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20">
    <dxf>
      <font>
        <condense val="0"/>
        <extend val="0"/>
        <color indexed="55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55"/>
      </font>
    </dxf>
    <dxf>
      <fill>
        <patternFill patternType="mediumGray">
          <fgColor indexed="22"/>
        </patternFill>
      </fill>
    </dxf>
    <dxf>
      <font>
        <condense val="0"/>
        <extend val="0"/>
        <color indexed="55"/>
      </font>
    </dxf>
    <dxf>
      <fill>
        <patternFill patternType="mediumGray">
          <fgColor indexed="22"/>
        </patternFill>
      </fill>
    </dxf>
    <dxf>
      <font>
        <b val="0"/>
        <i val="0"/>
        <condense val="0"/>
        <extend val="0"/>
        <color indexed="10"/>
      </font>
    </dxf>
    <dxf>
      <font>
        <condense val="0"/>
        <extend val="0"/>
        <color indexed="55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  <color indexed="55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55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dialogsheet" Target="dialogsheets/sheet1.xml"/><Relationship Id="rId13" Type="http://schemas.openxmlformats.org/officeDocument/2006/relationships/dialogsheet" Target="dialogsheets/sheet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dialogsheet" Target="dialogsheets/sheet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dialogsheet" Target="dialogsheets/sheet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dialogsheet" Target="dialogsheets/sheet3.xml"/><Relationship Id="rId4" Type="http://schemas.openxmlformats.org/officeDocument/2006/relationships/worksheet" Target="worksheets/sheet4.xml"/><Relationship Id="rId9" Type="http://schemas.openxmlformats.org/officeDocument/2006/relationships/dialogsheet" Target="dialogsheets/sheet2.xml"/><Relationship Id="rId14" Type="http://schemas.openxmlformats.org/officeDocument/2006/relationships/theme" Target="theme/theme1.xml"/></Relationships>
</file>

<file path=xl/dialog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dialog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dialog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dialog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dialog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dialog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dialogsheets/sheet1.xml><?xml version="1.0" encoding="utf-8"?>
<dialog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Views>
    <sheetView showGridLines="0" showRowColHeaders="0" showZeros="0" showOutlineSymbols="0" workbookViewId="0"/>
  </sheetViews>
  <sheetFormatPr defaultColWidth="1" defaultRowHeight="5.25" customHeight="1" x14ac:dyDescent="0.2"/>
  <sheetProtection sheet="1"/>
  <pageMargins left="0.75" right="0.75" top="1" bottom="1" header="0.5" footer="0.5"/>
  <pageSetup paperSize="9" orientation="portrait" horizontalDpi="4294967295" verticalDpi="4294967295" r:id="rId1"/>
  <headerFooter alignWithMargins="0"/>
  <legacyDrawing r:id="rId2"/>
</dialogsheet>
</file>

<file path=xl/dialogsheets/sheet2.xml><?xml version="1.0" encoding="utf-8"?>
<dialog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Views>
    <sheetView showRowColHeaders="0" showZeros="0" showOutlineSymbols="0" workbookViewId="0"/>
  </sheetViews>
  <sheetFormatPr defaultColWidth="1" defaultRowHeight="5.25" customHeight="1" x14ac:dyDescent="0.2"/>
  <sheetProtection sheet="1"/>
  <pageMargins left="0.75" right="0.75" top="1" bottom="1" header="0.5" footer="0.5"/>
  <headerFooter alignWithMargins="0"/>
  <legacyDrawing r:id="rId1"/>
</dialogsheet>
</file>

<file path=xl/dialogsheets/sheet3.xml><?xml version="1.0" encoding="utf-8"?>
<dialog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Views>
    <sheetView showRowColHeaders="0" showZeros="0" showOutlineSymbols="0" workbookViewId="0"/>
  </sheetViews>
  <sheetFormatPr defaultColWidth="1" defaultRowHeight="5.25" customHeight="1" x14ac:dyDescent="0.2"/>
  <sheetProtection sheet="1"/>
  <pageMargins left="0.75" right="0.75" top="1" bottom="1" header="0.5" footer="0.5"/>
  <headerFooter alignWithMargins="0"/>
  <legacyDrawing r:id="rId1"/>
</dialogsheet>
</file>

<file path=xl/dialogsheets/sheet4.xml><?xml version="1.0" encoding="utf-8"?>
<dialog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Views>
    <sheetView showRowColHeaders="0" showZeros="0" showOutlineSymbols="0" workbookViewId="0"/>
  </sheetViews>
  <sheetFormatPr defaultColWidth="1" defaultRowHeight="5.25" customHeight="1" x14ac:dyDescent="0.2"/>
  <sheetProtection sheet="1"/>
  <pageMargins left="0.75" right="0.75" top="1" bottom="1" header="0.5" footer="0.5"/>
  <headerFooter alignWithMargins="0"/>
  <legacyDrawing r:id="rId1"/>
</dialogsheet>
</file>

<file path=xl/dialogsheets/sheet5.xml><?xml version="1.0" encoding="utf-8"?>
<dialog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Views>
    <sheetView showRowColHeaders="0" showZeros="0" showOutlineSymbols="0" workbookViewId="0"/>
  </sheetViews>
  <sheetFormatPr defaultColWidth="1" defaultRowHeight="5.25" customHeight="1" x14ac:dyDescent="0.2"/>
  <sheetProtection sheet="1"/>
  <pageMargins left="0.75" right="0.75" top="1" bottom="1" header="0.5" footer="0.5"/>
  <headerFooter alignWithMargins="0"/>
  <legacyDrawing r:id="rId1"/>
</dialogsheet>
</file>

<file path=xl/dialogsheets/sheet6.xml><?xml version="1.0" encoding="utf-8"?>
<dialog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Views>
    <sheetView showRowColHeaders="0" showZeros="0" showOutlineSymbols="0" workbookViewId="0"/>
  </sheetViews>
  <sheetFormatPr defaultColWidth="1" defaultRowHeight="5.25" customHeight="1" x14ac:dyDescent="0.2"/>
  <sheetProtection sheet="1"/>
  <pageMargins left="0.75" right="0.75" top="1" bottom="1" header="0.5" footer="0.5"/>
  <headerFooter alignWithMargins="0"/>
  <legacyDrawing r:id="rId1"/>
</dialog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114300</xdr:colOff>
      <xdr:row>1</xdr:row>
      <xdr:rowOff>0</xdr:rowOff>
    </xdr:from>
    <xdr:to>
      <xdr:col>26</xdr:col>
      <xdr:colOff>9525</xdr:colOff>
      <xdr:row>3</xdr:row>
      <xdr:rowOff>95250</xdr:rowOff>
    </xdr:to>
    <xdr:pic>
      <xdr:nvPicPr>
        <xdr:cNvPr id="2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5475" y="161925"/>
          <a:ext cx="24860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438150</xdr:colOff>
      <xdr:row>46</xdr:row>
      <xdr:rowOff>165827</xdr:rowOff>
    </xdr:from>
    <xdr:to>
      <xdr:col>2</xdr:col>
      <xdr:colOff>1514475</xdr:colOff>
      <xdr:row>49</xdr:row>
      <xdr:rowOff>62205</xdr:rowOff>
    </xdr:to>
    <xdr:sp macro="[0]!Foglio3.processa" textlink="">
      <xdr:nvSpPr>
        <xdr:cNvPr id="3076" name="AutoShape 4"/>
        <xdr:cNvSpPr>
          <a:spLocks noChangeArrowheads="1"/>
        </xdr:cNvSpPr>
      </xdr:nvSpPr>
      <xdr:spPr bwMode="auto">
        <a:xfrm>
          <a:off x="2343150" y="8001000"/>
          <a:ext cx="1076325" cy="40957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6400">
                <a:alpha val="92000"/>
              </a:srgbClr>
            </a:gs>
            <a:gs pos="50000">
              <a:srgbClr val="CCFFCC"/>
            </a:gs>
            <a:gs pos="100000">
              <a:srgbClr val="006400">
                <a:alpha val="92000"/>
              </a:srgbClr>
            </a:gs>
          </a:gsLst>
          <a:lin ang="5400000" scaled="1"/>
        </a:gradFill>
        <a:ln w="3175">
          <a:solidFill>
            <a:srgbClr val="003300"/>
          </a:solidFill>
          <a:round/>
          <a:headEnd/>
          <a:tailEnd/>
        </a:ln>
        <a:effectLst>
          <a:outerShdw dist="35921" dir="2700000" algn="ctr" rotWithShape="0">
            <a:srgbClr val="0033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it-IT" sz="1000" b="1" i="0" u="none" strike="noStrike" baseline="0">
              <a:solidFill>
                <a:srgbClr val="003300"/>
              </a:solidFill>
              <a:latin typeface="Arial"/>
              <a:cs typeface="Arial"/>
            </a:rPr>
            <a:t>Processa dati</a:t>
          </a:r>
        </a:p>
      </xdr:txBody>
    </xdr:sp>
    <xdr:clientData fPrintsWithSheet="0"/>
  </xdr:twoCellAnchor>
  <xdr:twoCellAnchor editAs="oneCell">
    <xdr:from>
      <xdr:col>0</xdr:col>
      <xdr:colOff>38100</xdr:colOff>
      <xdr:row>1</xdr:row>
      <xdr:rowOff>190500</xdr:rowOff>
    </xdr:from>
    <xdr:to>
      <xdr:col>1</xdr:col>
      <xdr:colOff>504825</xdr:colOff>
      <xdr:row>3</xdr:row>
      <xdr:rowOff>47625</xdr:rowOff>
    </xdr:to>
    <xdr:sp macro="[0]!Foglio7.impDB" textlink="">
      <xdr:nvSpPr>
        <xdr:cNvPr id="3085" name="AutoShape 13"/>
        <xdr:cNvSpPr>
          <a:spLocks noChangeArrowheads="1"/>
        </xdr:cNvSpPr>
      </xdr:nvSpPr>
      <xdr:spPr bwMode="auto">
        <a:xfrm>
          <a:off x="38100" y="495300"/>
          <a:ext cx="790575" cy="24765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6400">
                <a:alpha val="92000"/>
              </a:srgbClr>
            </a:gs>
            <a:gs pos="50000">
              <a:srgbClr val="CCFFCC"/>
            </a:gs>
            <a:gs pos="100000">
              <a:srgbClr val="006400">
                <a:alpha val="92000"/>
              </a:srgbClr>
            </a:gs>
          </a:gsLst>
          <a:lin ang="5400000" scaled="1"/>
        </a:gradFill>
        <a:ln w="3175">
          <a:solidFill>
            <a:srgbClr val="003300"/>
          </a:solidFill>
          <a:round/>
          <a:headEnd/>
          <a:tailEnd/>
        </a:ln>
        <a:effectLst>
          <a:outerShdw dist="35921" dir="2700000" algn="ctr" rotWithShape="0">
            <a:srgbClr val="0033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it-IT" sz="900" b="1" i="0" u="none" strike="noStrike" baseline="0">
              <a:solidFill>
                <a:srgbClr val="003300"/>
              </a:solidFill>
              <a:latin typeface="Arial"/>
              <a:cs typeface="Arial"/>
            </a:rPr>
            <a:t>Imposta DB</a:t>
          </a:r>
        </a:p>
      </xdr:txBody>
    </xdr:sp>
    <xdr:clientData fPrintsWithSheet="0"/>
  </xdr:twoCellAnchor>
  <xdr:twoCellAnchor editAs="oneCell">
    <xdr:from>
      <xdr:col>2</xdr:col>
      <xdr:colOff>438150</xdr:colOff>
      <xdr:row>49</xdr:row>
      <xdr:rowOff>119924</xdr:rowOff>
    </xdr:from>
    <xdr:to>
      <xdr:col>2</xdr:col>
      <xdr:colOff>1514475</xdr:colOff>
      <xdr:row>52</xdr:row>
      <xdr:rowOff>53385</xdr:rowOff>
    </xdr:to>
    <xdr:sp macro="[0]!Foglio2.ordina" textlink="">
      <xdr:nvSpPr>
        <xdr:cNvPr id="3087" name="AutoShape 15"/>
        <xdr:cNvSpPr>
          <a:spLocks noChangeArrowheads="1"/>
        </xdr:cNvSpPr>
      </xdr:nvSpPr>
      <xdr:spPr bwMode="auto">
        <a:xfrm>
          <a:off x="2343150" y="8467725"/>
          <a:ext cx="1076325" cy="40957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6400">
                <a:alpha val="92000"/>
              </a:srgbClr>
            </a:gs>
            <a:gs pos="50000">
              <a:srgbClr val="CCFFCC"/>
            </a:gs>
            <a:gs pos="100000">
              <a:srgbClr val="006400">
                <a:alpha val="92000"/>
              </a:srgbClr>
            </a:gs>
          </a:gsLst>
          <a:lin ang="5400000" scaled="1"/>
        </a:gradFill>
        <a:ln w="3175">
          <a:solidFill>
            <a:srgbClr val="003300"/>
          </a:solidFill>
          <a:round/>
          <a:headEnd/>
          <a:tailEnd/>
        </a:ln>
        <a:effectLst>
          <a:outerShdw dist="35921" dir="2700000" algn="ctr" rotWithShape="0">
            <a:srgbClr val="0033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it-IT" sz="1000" b="1" i="0" u="none" strike="noStrike" baseline="0">
              <a:solidFill>
                <a:srgbClr val="003300"/>
              </a:solidFill>
              <a:latin typeface="Arial"/>
              <a:cs typeface="Arial"/>
            </a:rPr>
            <a:t>Ordina </a:t>
          </a:r>
        </a:p>
        <a:p>
          <a:pPr algn="ctr" rtl="0">
            <a:defRPr sz="1000"/>
          </a:pPr>
          <a:r>
            <a:rPr lang="it-IT" sz="1000" b="1" i="0" u="none" strike="noStrike" baseline="0">
              <a:solidFill>
                <a:srgbClr val="003300"/>
              </a:solidFill>
              <a:latin typeface="Arial"/>
              <a:cs typeface="Arial"/>
            </a:rPr>
            <a:t>Tabella</a:t>
          </a:r>
        </a:p>
      </xdr:txBody>
    </xdr:sp>
    <xdr:clientData fPrintsWithSheet="0"/>
  </xdr:twoCellAnchor>
  <xdr:twoCellAnchor editAs="oneCell">
    <xdr:from>
      <xdr:col>4</xdr:col>
      <xdr:colOff>209550</xdr:colOff>
      <xdr:row>46</xdr:row>
      <xdr:rowOff>3902</xdr:rowOff>
    </xdr:from>
    <xdr:to>
      <xdr:col>5</xdr:col>
      <xdr:colOff>171450</xdr:colOff>
      <xdr:row>50</xdr:row>
      <xdr:rowOff>52866</xdr:rowOff>
    </xdr:to>
    <xdr:sp macro="" textlink="">
      <xdr:nvSpPr>
        <xdr:cNvPr id="3089" name="Oval 17"/>
        <xdr:cNvSpPr>
          <a:spLocks noChangeAspect="1" noChangeArrowheads="1"/>
        </xdr:cNvSpPr>
      </xdr:nvSpPr>
      <xdr:spPr bwMode="auto">
        <a:xfrm>
          <a:off x="5076825" y="7839075"/>
          <a:ext cx="676275" cy="7239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dell'Ente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438150</xdr:colOff>
      <xdr:row>46</xdr:row>
      <xdr:rowOff>28575</xdr:rowOff>
    </xdr:from>
    <xdr:to>
      <xdr:col>5</xdr:col>
      <xdr:colOff>400050</xdr:colOff>
      <xdr:row>50</xdr:row>
      <xdr:rowOff>85725</xdr:rowOff>
    </xdr:to>
    <xdr:sp macro="" textlink="">
      <xdr:nvSpPr>
        <xdr:cNvPr id="1051" name="Oval 27"/>
        <xdr:cNvSpPr>
          <a:spLocks noChangeAspect="1" noChangeArrowheads="1"/>
        </xdr:cNvSpPr>
      </xdr:nvSpPr>
      <xdr:spPr bwMode="auto">
        <a:xfrm>
          <a:off x="5705475" y="7867650"/>
          <a:ext cx="676275" cy="7239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dell'Ente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1285875</xdr:colOff>
      <xdr:row>31</xdr:row>
      <xdr:rowOff>38100</xdr:rowOff>
    </xdr:from>
    <xdr:to>
      <xdr:col>4</xdr:col>
      <xdr:colOff>447675</xdr:colOff>
      <xdr:row>35</xdr:row>
      <xdr:rowOff>95250</xdr:rowOff>
    </xdr:to>
    <xdr:sp macro="" textlink="">
      <xdr:nvSpPr>
        <xdr:cNvPr id="4101" name="Oval 5"/>
        <xdr:cNvSpPr>
          <a:spLocks noChangeAspect="1" noChangeArrowheads="1"/>
        </xdr:cNvSpPr>
      </xdr:nvSpPr>
      <xdr:spPr bwMode="auto">
        <a:xfrm>
          <a:off x="5495925" y="5448300"/>
          <a:ext cx="676275" cy="7239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dell'Ente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1304925</xdr:colOff>
      <xdr:row>46</xdr:row>
      <xdr:rowOff>28575</xdr:rowOff>
    </xdr:from>
    <xdr:to>
      <xdr:col>4</xdr:col>
      <xdr:colOff>466725</xdr:colOff>
      <xdr:row>50</xdr:row>
      <xdr:rowOff>85725</xdr:rowOff>
    </xdr:to>
    <xdr:sp macro="" textlink="">
      <xdr:nvSpPr>
        <xdr:cNvPr id="5125" name="Oval 5"/>
        <xdr:cNvSpPr>
          <a:spLocks noChangeAspect="1" noChangeArrowheads="1"/>
        </xdr:cNvSpPr>
      </xdr:nvSpPr>
      <xdr:spPr bwMode="auto">
        <a:xfrm>
          <a:off x="5514975" y="7867650"/>
          <a:ext cx="676275" cy="7239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dell'Ente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1295400</xdr:colOff>
      <xdr:row>46</xdr:row>
      <xdr:rowOff>28575</xdr:rowOff>
    </xdr:from>
    <xdr:to>
      <xdr:col>4</xdr:col>
      <xdr:colOff>457200</xdr:colOff>
      <xdr:row>50</xdr:row>
      <xdr:rowOff>85725</xdr:rowOff>
    </xdr:to>
    <xdr:sp macro="" textlink="">
      <xdr:nvSpPr>
        <xdr:cNvPr id="6148" name="Oval 4"/>
        <xdr:cNvSpPr>
          <a:spLocks noChangeAspect="1" noChangeArrowheads="1"/>
        </xdr:cNvSpPr>
      </xdr:nvSpPr>
      <xdr:spPr bwMode="auto">
        <a:xfrm>
          <a:off x="5505450" y="7867650"/>
          <a:ext cx="676275" cy="7239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dell'Ente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BF51"/>
  <sheetViews>
    <sheetView showGridLines="0" showRowColHeaders="0" tabSelected="1" zoomScaleNormal="100" workbookViewId="0">
      <selection sqref="A1:AO47"/>
    </sheetView>
  </sheetViews>
  <sheetFormatPr defaultRowHeight="12.75" x14ac:dyDescent="0.2"/>
  <cols>
    <col min="1" max="2" width="2.28515625" customWidth="1"/>
    <col min="3" max="3" width="8.42578125" customWidth="1"/>
    <col min="4" max="41" width="2.28515625" customWidth="1"/>
  </cols>
  <sheetData>
    <row r="1" spans="1:58" ht="12.75" customHeight="1" x14ac:dyDescent="0.2">
      <c r="A1" s="289" t="s">
        <v>54</v>
      </c>
      <c r="B1" s="290"/>
      <c r="C1" s="290"/>
      <c r="D1" s="290"/>
      <c r="E1" s="290"/>
      <c r="F1" s="290"/>
      <c r="G1" s="290"/>
      <c r="H1" s="290"/>
      <c r="I1" s="371"/>
      <c r="J1" s="369"/>
      <c r="K1" s="369"/>
      <c r="L1" s="369"/>
      <c r="M1" s="369"/>
      <c r="N1" s="369"/>
      <c r="O1" s="369"/>
      <c r="P1" s="369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235"/>
    </row>
    <row r="2" spans="1:58" ht="15.75" x14ac:dyDescent="0.2">
      <c r="A2" s="291"/>
      <c r="B2" s="292"/>
      <c r="C2" s="292"/>
      <c r="D2" s="292"/>
      <c r="E2" s="292"/>
      <c r="F2" s="292"/>
      <c r="G2" s="292"/>
      <c r="H2" s="292"/>
      <c r="I2" s="372"/>
      <c r="J2" s="370"/>
      <c r="K2" s="370"/>
      <c r="L2" s="370"/>
      <c r="M2" s="370"/>
      <c r="N2" s="370"/>
      <c r="O2" s="370"/>
      <c r="P2" s="370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83" t="s">
        <v>173</v>
      </c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4"/>
    </row>
    <row r="3" spans="1:58" ht="12.75" customHeight="1" x14ac:dyDescent="0.2">
      <c r="A3" s="291"/>
      <c r="B3" s="292"/>
      <c r="C3" s="292"/>
      <c r="D3" s="292"/>
      <c r="E3" s="292"/>
      <c r="F3" s="292"/>
      <c r="G3" s="292"/>
      <c r="H3" s="292"/>
      <c r="I3" s="372"/>
      <c r="J3" s="370"/>
      <c r="K3" s="370"/>
      <c r="L3" s="370"/>
      <c r="M3" s="370"/>
      <c r="N3" s="370"/>
      <c r="O3" s="370"/>
      <c r="P3" s="370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75"/>
      <c r="AC3" s="303" t="s">
        <v>174</v>
      </c>
      <c r="AD3" s="303"/>
      <c r="AE3" s="303"/>
      <c r="AF3" s="303"/>
      <c r="AG3" s="303"/>
      <c r="AH3" s="303"/>
      <c r="AI3" s="303"/>
      <c r="AJ3" s="303"/>
      <c r="AK3" s="303"/>
      <c r="AL3" s="303"/>
      <c r="AM3" s="303"/>
      <c r="AN3" s="303"/>
      <c r="AO3" s="238"/>
    </row>
    <row r="4" spans="1:58" ht="12.75" customHeight="1" x14ac:dyDescent="0.2">
      <c r="A4" s="291"/>
      <c r="B4" s="292"/>
      <c r="C4" s="292"/>
      <c r="D4" s="292"/>
      <c r="E4" s="292"/>
      <c r="F4" s="292"/>
      <c r="G4" s="292"/>
      <c r="H4" s="292"/>
      <c r="I4" s="372"/>
      <c r="J4" s="370"/>
      <c r="K4" s="370"/>
      <c r="L4" s="370"/>
      <c r="M4" s="370"/>
      <c r="N4" s="370"/>
      <c r="O4" s="370"/>
      <c r="P4" s="370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76"/>
      <c r="AC4" s="303"/>
      <c r="AD4" s="303"/>
      <c r="AE4" s="303"/>
      <c r="AF4" s="303"/>
      <c r="AG4" s="303"/>
      <c r="AH4" s="303"/>
      <c r="AI4" s="303"/>
      <c r="AJ4" s="303"/>
      <c r="AK4" s="303"/>
      <c r="AL4" s="303"/>
      <c r="AM4" s="303"/>
      <c r="AN4" s="303"/>
      <c r="AO4" s="238"/>
    </row>
    <row r="5" spans="1:58" ht="12.75" customHeight="1" x14ac:dyDescent="0.2">
      <c r="A5" s="291"/>
      <c r="B5" s="292"/>
      <c r="C5" s="292"/>
      <c r="D5" s="292"/>
      <c r="E5" s="292"/>
      <c r="F5" s="292"/>
      <c r="G5" s="292"/>
      <c r="H5" s="292"/>
      <c r="I5" s="372"/>
      <c r="J5" s="370"/>
      <c r="K5" s="370"/>
      <c r="L5" s="370"/>
      <c r="M5" s="370"/>
      <c r="N5" s="370"/>
      <c r="O5" s="370"/>
      <c r="P5" s="370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77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239"/>
    </row>
    <row r="6" spans="1:58" ht="12.75" customHeight="1" x14ac:dyDescent="0.2">
      <c r="A6" s="291"/>
      <c r="B6" s="292"/>
      <c r="C6" s="292"/>
      <c r="D6" s="292"/>
      <c r="E6" s="292"/>
      <c r="F6" s="292"/>
      <c r="G6" s="292"/>
      <c r="H6" s="292"/>
      <c r="I6" s="372"/>
      <c r="J6" s="370"/>
      <c r="K6" s="370"/>
      <c r="L6" s="370"/>
      <c r="M6" s="370"/>
      <c r="N6" s="370"/>
      <c r="O6" s="370"/>
      <c r="P6" s="370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76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240"/>
    </row>
    <row r="7" spans="1:58" ht="12.75" customHeight="1" x14ac:dyDescent="0.2">
      <c r="A7" s="373"/>
      <c r="B7" s="374"/>
      <c r="C7" s="374"/>
      <c r="D7" s="374"/>
      <c r="E7" s="374"/>
      <c r="F7" s="374"/>
      <c r="G7" s="374"/>
      <c r="H7" s="374"/>
      <c r="I7" s="375"/>
      <c r="J7" s="370"/>
      <c r="K7" s="370"/>
      <c r="L7" s="370"/>
      <c r="M7" s="370"/>
      <c r="N7" s="370"/>
      <c r="O7" s="370"/>
      <c r="P7" s="370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3"/>
      <c r="AC7" s="303"/>
      <c r="AD7" s="303"/>
      <c r="AE7" s="303"/>
      <c r="AF7" s="303"/>
      <c r="AG7" s="303"/>
      <c r="AH7" s="303"/>
      <c r="AI7" s="303"/>
      <c r="AJ7" s="303"/>
      <c r="AK7" s="303"/>
      <c r="AL7" s="303"/>
      <c r="AM7" s="303"/>
      <c r="AN7" s="303"/>
      <c r="AO7" s="241"/>
      <c r="AP7" s="234"/>
    </row>
    <row r="8" spans="1:58" ht="15" customHeight="1" x14ac:dyDescent="0.2">
      <c r="A8" s="242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80" t="s">
        <v>175</v>
      </c>
      <c r="AD8" s="280"/>
      <c r="AE8" s="280"/>
      <c r="AF8" s="280"/>
      <c r="AG8" s="280"/>
      <c r="AH8" s="280"/>
      <c r="AI8" s="280"/>
      <c r="AJ8" s="280"/>
      <c r="AK8" s="280"/>
      <c r="AL8" s="280"/>
      <c r="AM8" s="280"/>
      <c r="AN8" s="280"/>
      <c r="AO8" s="237"/>
    </row>
    <row r="9" spans="1:58" ht="15" customHeight="1" x14ac:dyDescent="0.2">
      <c r="A9" s="243" t="s">
        <v>10</v>
      </c>
      <c r="B9" s="78"/>
      <c r="C9" s="78"/>
      <c r="D9" s="276"/>
      <c r="E9" s="334"/>
      <c r="F9" s="334"/>
      <c r="G9" s="334"/>
      <c r="H9" s="334"/>
      <c r="I9" s="334"/>
      <c r="J9" s="293" t="s">
        <v>1</v>
      </c>
      <c r="K9" s="293"/>
      <c r="L9" s="332"/>
      <c r="M9" s="332"/>
      <c r="N9" s="332"/>
      <c r="O9" s="332"/>
      <c r="P9" s="333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80"/>
      <c r="AD9" s="280"/>
      <c r="AE9" s="280"/>
      <c r="AF9" s="280"/>
      <c r="AG9" s="280"/>
      <c r="AH9" s="280"/>
      <c r="AI9" s="280"/>
      <c r="AJ9" s="280"/>
      <c r="AK9" s="280"/>
      <c r="AL9" s="280"/>
      <c r="AM9" s="280"/>
      <c r="AN9" s="280"/>
      <c r="AO9" s="237"/>
    </row>
    <row r="10" spans="1:58" ht="31.5" customHeight="1" x14ac:dyDescent="0.2">
      <c r="A10" s="242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82" t="s">
        <v>183</v>
      </c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  <c r="AN10" s="236"/>
      <c r="AO10" s="237"/>
    </row>
    <row r="11" spans="1:58" ht="24" customHeight="1" x14ac:dyDescent="0.2">
      <c r="A11" s="335" t="s">
        <v>16</v>
      </c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6"/>
      <c r="AE11" s="336"/>
      <c r="AF11" s="336"/>
      <c r="AG11" s="336"/>
      <c r="AH11" s="336"/>
      <c r="AI11" s="336"/>
      <c r="AJ11" s="336"/>
      <c r="AK11" s="336"/>
      <c r="AL11" s="336"/>
      <c r="AM11" s="336"/>
      <c r="AN11" s="336"/>
      <c r="AO11" s="337"/>
    </row>
    <row r="12" spans="1:58" ht="23.25" customHeight="1" x14ac:dyDescent="0.2">
      <c r="A12" s="244" t="s">
        <v>176</v>
      </c>
      <c r="B12" s="79"/>
      <c r="C12" s="79"/>
      <c r="D12" s="79"/>
      <c r="E12" s="79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16"/>
      <c r="W12" s="288"/>
      <c r="X12" s="288"/>
      <c r="Y12" s="215"/>
      <c r="Z12" s="215"/>
      <c r="AA12" s="216"/>
      <c r="AB12" s="296"/>
      <c r="AC12" s="296"/>
      <c r="AD12" s="215"/>
      <c r="AE12" s="215"/>
      <c r="AF12" s="215"/>
      <c r="AG12" s="216"/>
      <c r="AH12" s="296"/>
      <c r="AI12" s="296"/>
      <c r="AJ12" s="215"/>
      <c r="AK12" s="215"/>
      <c r="AL12" s="215"/>
      <c r="AM12" s="216"/>
      <c r="AN12" s="296"/>
      <c r="AO12" s="297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285"/>
      <c r="BE12" s="285"/>
      <c r="BF12" s="285"/>
    </row>
    <row r="13" spans="1:58" ht="23.25" customHeight="1" x14ac:dyDescent="0.2">
      <c r="A13" s="298" t="s">
        <v>177</v>
      </c>
      <c r="B13" s="299"/>
      <c r="C13" s="299"/>
      <c r="D13" s="299"/>
      <c r="E13" s="299"/>
      <c r="F13" s="299"/>
      <c r="G13" s="299"/>
      <c r="H13" s="299"/>
      <c r="I13" s="299"/>
      <c r="J13" s="299"/>
      <c r="K13" s="344" t="s">
        <v>178</v>
      </c>
      <c r="L13" s="344"/>
      <c r="M13" s="344"/>
      <c r="N13" s="261"/>
      <c r="O13" s="261"/>
      <c r="P13" s="261"/>
      <c r="Q13" s="261"/>
      <c r="R13" s="345"/>
      <c r="S13" s="345"/>
      <c r="T13" s="346"/>
      <c r="U13" s="346"/>
      <c r="V13" s="345" t="s">
        <v>179</v>
      </c>
      <c r="W13" s="345"/>
      <c r="X13" s="345"/>
      <c r="Y13" s="351"/>
      <c r="Z13" s="352"/>
      <c r="AA13" s="353" t="s">
        <v>83</v>
      </c>
      <c r="AB13" s="353"/>
      <c r="AC13" s="353"/>
      <c r="AD13" s="353"/>
      <c r="AE13" s="351"/>
      <c r="AF13" s="352"/>
      <c r="AG13" s="262"/>
      <c r="AH13" s="262"/>
      <c r="AI13" s="262"/>
      <c r="AJ13" s="262"/>
      <c r="AK13" s="263"/>
      <c r="AL13" s="264"/>
      <c r="AM13" s="264"/>
      <c r="AN13" s="264"/>
      <c r="AO13" s="272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  <c r="BE13" s="285"/>
      <c r="BF13" s="285"/>
    </row>
    <row r="14" spans="1:58" ht="23.25" customHeight="1" x14ac:dyDescent="0.2">
      <c r="A14" s="298" t="s">
        <v>180</v>
      </c>
      <c r="B14" s="299"/>
      <c r="C14" s="299"/>
      <c r="D14" s="265"/>
      <c r="E14" s="265"/>
      <c r="F14" s="300"/>
      <c r="G14" s="300"/>
      <c r="H14" s="300"/>
      <c r="I14" s="300"/>
      <c r="J14" s="300"/>
      <c r="K14" s="300"/>
      <c r="L14" s="300"/>
      <c r="M14" s="300"/>
      <c r="N14" s="266"/>
      <c r="O14" s="266"/>
      <c r="P14" s="301" t="s">
        <v>1</v>
      </c>
      <c r="Q14" s="301"/>
      <c r="R14" s="301"/>
      <c r="S14" s="267"/>
      <c r="T14" s="302"/>
      <c r="U14" s="302"/>
      <c r="V14" s="302"/>
      <c r="W14" s="302"/>
      <c r="X14" s="302"/>
      <c r="Y14" s="302"/>
      <c r="Z14" s="302"/>
      <c r="AA14" s="302"/>
      <c r="AB14" s="268"/>
      <c r="AC14" s="268"/>
      <c r="AD14" s="268"/>
      <c r="AE14" s="259"/>
      <c r="AF14" s="260"/>
      <c r="AG14" s="262"/>
      <c r="AH14" s="262"/>
      <c r="AI14" s="262"/>
      <c r="AJ14" s="262"/>
      <c r="AK14" s="263"/>
      <c r="AL14" s="264"/>
      <c r="AM14" s="264"/>
      <c r="AN14" s="264"/>
      <c r="AO14" s="272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285"/>
      <c r="BF14" s="285"/>
    </row>
    <row r="15" spans="1:58" ht="18" customHeight="1" x14ac:dyDescent="0.2">
      <c r="A15" s="245" t="s">
        <v>7</v>
      </c>
      <c r="B15" s="82"/>
      <c r="C15" s="82"/>
      <c r="D15" s="82"/>
      <c r="E15" s="82"/>
      <c r="F15" s="82"/>
      <c r="G15" s="82"/>
      <c r="H15" s="82"/>
      <c r="I15" s="82"/>
      <c r="J15" s="82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7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  <c r="BD15" s="285"/>
      <c r="BE15" s="285"/>
      <c r="BF15" s="285"/>
    </row>
    <row r="16" spans="1:58" ht="38.25" customHeight="1" x14ac:dyDescent="0.2">
      <c r="A16" s="342" t="s">
        <v>182</v>
      </c>
      <c r="B16" s="343"/>
      <c r="C16" s="343"/>
      <c r="D16" s="343"/>
      <c r="E16" s="343"/>
      <c r="F16" s="343"/>
      <c r="G16" s="343"/>
      <c r="H16" s="81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7"/>
      <c r="AT16" s="285"/>
      <c r="AU16" s="285"/>
      <c r="AV16" s="285"/>
      <c r="AW16" s="285"/>
      <c r="AX16" s="285"/>
      <c r="AY16" s="285"/>
      <c r="AZ16" s="285"/>
      <c r="BA16" s="285"/>
      <c r="BB16" s="285"/>
      <c r="BC16" s="285"/>
      <c r="BD16" s="285"/>
      <c r="BE16" s="285"/>
      <c r="BF16" s="285"/>
    </row>
    <row r="17" spans="1:58" ht="18" customHeight="1" x14ac:dyDescent="0.2">
      <c r="A17" s="243" t="s">
        <v>8</v>
      </c>
      <c r="B17" s="276"/>
      <c r="C17" s="276"/>
      <c r="D17" s="276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  <c r="R17" s="294"/>
      <c r="S17" s="294"/>
      <c r="T17" s="294"/>
      <c r="U17" s="294"/>
      <c r="V17" s="294"/>
      <c r="W17" s="294"/>
      <c r="X17" s="294"/>
      <c r="Y17" s="294"/>
      <c r="Z17" s="294"/>
      <c r="AA17" s="294"/>
      <c r="AB17" s="294"/>
      <c r="AC17" s="294"/>
      <c r="AD17" s="294"/>
      <c r="AE17" s="294"/>
      <c r="AF17" s="294"/>
      <c r="AG17" s="294"/>
      <c r="AH17" s="78" t="s">
        <v>43</v>
      </c>
      <c r="AI17" s="78"/>
      <c r="AJ17" s="78"/>
      <c r="AK17" s="78"/>
      <c r="AL17" s="338"/>
      <c r="AM17" s="338"/>
      <c r="AN17" s="338"/>
      <c r="AO17" s="339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5"/>
      <c r="BF17" s="285"/>
    </row>
    <row r="18" spans="1:58" ht="18" customHeight="1" x14ac:dyDescent="0.2">
      <c r="A18" s="243" t="s">
        <v>15</v>
      </c>
      <c r="B18" s="78"/>
      <c r="C18" s="78"/>
      <c r="D18" s="78"/>
      <c r="E18" s="78"/>
      <c r="F18" s="78"/>
      <c r="G18" s="78"/>
      <c r="H18" s="78"/>
      <c r="I18" s="78"/>
      <c r="J18" s="78"/>
      <c r="K18" s="294"/>
      <c r="L18" s="294"/>
      <c r="M18" s="294"/>
      <c r="N18" s="294"/>
      <c r="O18" s="294"/>
      <c r="P18" s="294"/>
      <c r="Q18" s="294"/>
      <c r="R18" s="294"/>
      <c r="S18" s="294"/>
      <c r="T18" s="294"/>
      <c r="U18" s="294"/>
      <c r="V18" s="294"/>
      <c r="W18" s="294"/>
      <c r="X18" s="294"/>
      <c r="Y18" s="294"/>
      <c r="Z18" s="294"/>
      <c r="AA18" s="294"/>
      <c r="AB18" s="294"/>
      <c r="AC18" s="294"/>
      <c r="AD18" s="294"/>
      <c r="AE18" s="294"/>
      <c r="AF18" s="294"/>
      <c r="AG18" s="294"/>
      <c r="AH18" s="294"/>
      <c r="AI18" s="294"/>
      <c r="AJ18" s="294"/>
      <c r="AK18" s="294"/>
      <c r="AL18" s="294"/>
      <c r="AM18" s="294"/>
      <c r="AN18" s="294"/>
      <c r="AO18" s="295"/>
      <c r="AT18" s="285"/>
      <c r="AU18" s="285"/>
      <c r="AV18" s="285"/>
      <c r="AW18" s="285"/>
      <c r="AX18" s="285"/>
      <c r="AY18" s="285"/>
      <c r="AZ18" s="285"/>
      <c r="BA18" s="285"/>
      <c r="BB18" s="285"/>
      <c r="BC18" s="285"/>
      <c r="BD18" s="285"/>
      <c r="BE18" s="285"/>
      <c r="BF18" s="285"/>
    </row>
    <row r="19" spans="1:58" ht="18" customHeight="1" x14ac:dyDescent="0.2">
      <c r="A19" s="243" t="s">
        <v>5</v>
      </c>
      <c r="B19" s="78"/>
      <c r="C19" s="294"/>
      <c r="D19" s="294"/>
      <c r="E19" s="294"/>
      <c r="F19" s="294"/>
      <c r="G19" s="294"/>
      <c r="H19" s="294"/>
      <c r="I19" s="294"/>
      <c r="J19" s="294"/>
      <c r="K19" s="294"/>
      <c r="L19" s="294"/>
      <c r="M19" s="294"/>
      <c r="N19" s="294"/>
      <c r="O19" s="294"/>
      <c r="P19" s="294"/>
      <c r="Q19" s="294"/>
      <c r="R19" s="294"/>
      <c r="S19" s="294"/>
      <c r="T19" s="294"/>
      <c r="U19" s="294"/>
      <c r="V19" s="294"/>
      <c r="W19" s="294"/>
      <c r="X19" s="294"/>
      <c r="Y19" s="294"/>
      <c r="Z19" s="294"/>
      <c r="AA19" s="294"/>
      <c r="AB19" s="294"/>
      <c r="AC19" s="294"/>
      <c r="AD19" s="294"/>
      <c r="AE19" s="294"/>
      <c r="AF19" s="294"/>
      <c r="AG19" s="294"/>
      <c r="AH19" s="294"/>
      <c r="AI19" s="279"/>
      <c r="AJ19" s="279" t="s">
        <v>0</v>
      </c>
      <c r="AK19" s="83"/>
      <c r="AL19" s="356"/>
      <c r="AM19" s="356"/>
      <c r="AN19" s="356"/>
      <c r="AO19" s="357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  <c r="BE19" s="285"/>
      <c r="BF19" s="285"/>
    </row>
    <row r="20" spans="1:58" ht="18" customHeight="1" x14ac:dyDescent="0.2">
      <c r="A20" s="243" t="s">
        <v>3</v>
      </c>
      <c r="B20" s="78"/>
      <c r="C20" s="78"/>
      <c r="D20" s="294"/>
      <c r="E20" s="294"/>
      <c r="F20" s="294"/>
      <c r="G20" s="294"/>
      <c r="H20" s="294"/>
      <c r="I20" s="294"/>
      <c r="J20" s="294"/>
      <c r="K20" s="294"/>
      <c r="L20" s="294"/>
      <c r="M20" s="294"/>
      <c r="N20" s="294"/>
      <c r="O20" s="294"/>
      <c r="P20" s="294"/>
      <c r="Q20" s="294"/>
      <c r="R20" s="294"/>
      <c r="S20" s="294"/>
      <c r="T20" s="294"/>
      <c r="U20" s="294"/>
      <c r="V20" s="294"/>
      <c r="W20" s="294"/>
      <c r="X20" s="294"/>
      <c r="Y20" s="294"/>
      <c r="Z20" s="294"/>
      <c r="AA20" s="294"/>
      <c r="AB20" s="294"/>
      <c r="AC20" s="293" t="s">
        <v>9</v>
      </c>
      <c r="AD20" s="293"/>
      <c r="AE20" s="293"/>
      <c r="AF20" s="354"/>
      <c r="AG20" s="354"/>
      <c r="AH20" s="354"/>
      <c r="AI20" s="354"/>
      <c r="AJ20" s="354"/>
      <c r="AK20" s="354"/>
      <c r="AL20" s="354"/>
      <c r="AM20" s="354"/>
      <c r="AN20" s="354"/>
      <c r="AO20" s="355"/>
      <c r="AT20" s="304"/>
      <c r="AU20" s="304"/>
      <c r="AV20" s="304"/>
      <c r="AW20" s="304"/>
      <c r="AX20" s="304"/>
      <c r="AY20" s="304"/>
      <c r="AZ20" s="304"/>
      <c r="BA20" s="304"/>
      <c r="BB20" s="304"/>
      <c r="BC20" s="304"/>
      <c r="BD20" s="304"/>
      <c r="BE20" s="304"/>
      <c r="BF20" s="304"/>
    </row>
    <row r="21" spans="1:58" ht="18" customHeight="1" x14ac:dyDescent="0.2">
      <c r="A21" s="243" t="s">
        <v>4</v>
      </c>
      <c r="B21" s="78"/>
      <c r="C21" s="78"/>
      <c r="D21" s="294"/>
      <c r="E21" s="294"/>
      <c r="F21" s="294"/>
      <c r="G21" s="294"/>
      <c r="H21" s="294"/>
      <c r="I21" s="294"/>
      <c r="J21" s="294"/>
      <c r="K21" s="294"/>
      <c r="L21" s="78" t="s">
        <v>11</v>
      </c>
      <c r="M21" s="78"/>
      <c r="N21" s="294"/>
      <c r="O21" s="294"/>
      <c r="P21" s="294"/>
      <c r="Q21" s="294"/>
      <c r="R21" s="294"/>
      <c r="S21" s="294"/>
      <c r="T21" s="294"/>
      <c r="U21" s="294"/>
      <c r="V21" s="279"/>
      <c r="W21" s="279" t="s">
        <v>2</v>
      </c>
      <c r="X21" s="279"/>
      <c r="Y21" s="279"/>
      <c r="Z21" s="294"/>
      <c r="AA21" s="294"/>
      <c r="AB21" s="294"/>
      <c r="AC21" s="294"/>
      <c r="AD21" s="294"/>
      <c r="AE21" s="294"/>
      <c r="AF21" s="294"/>
      <c r="AG21" s="294"/>
      <c r="AH21" s="294"/>
      <c r="AI21" s="294"/>
      <c r="AJ21" s="294"/>
      <c r="AK21" s="294"/>
      <c r="AL21" s="294"/>
      <c r="AM21" s="294"/>
      <c r="AN21" s="294"/>
      <c r="AO21" s="295"/>
      <c r="AT21" s="304"/>
      <c r="AU21" s="304"/>
      <c r="AV21" s="304"/>
      <c r="AW21" s="304"/>
      <c r="AX21" s="304"/>
      <c r="AY21" s="304"/>
      <c r="AZ21" s="304"/>
      <c r="BA21" s="304"/>
      <c r="BB21" s="304"/>
      <c r="BC21" s="304"/>
      <c r="BD21" s="304"/>
      <c r="BE21" s="304"/>
      <c r="BF21" s="304"/>
    </row>
    <row r="22" spans="1:58" x14ac:dyDescent="0.2">
      <c r="A22" s="246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247"/>
      <c r="AT22" s="258"/>
      <c r="AU22" s="258"/>
      <c r="AV22" s="258"/>
      <c r="AW22" s="258"/>
      <c r="AX22" s="258"/>
      <c r="AY22" s="258"/>
      <c r="AZ22" s="258"/>
      <c r="BA22" s="258"/>
      <c r="BB22" s="258"/>
      <c r="BC22" s="258"/>
      <c r="BD22" s="258"/>
      <c r="BE22" s="258"/>
      <c r="BF22" s="258"/>
    </row>
    <row r="23" spans="1:58" ht="16.5" customHeight="1" x14ac:dyDescent="0.2">
      <c r="A23" s="248" t="s">
        <v>17</v>
      </c>
      <c r="B23" s="80"/>
      <c r="C23" s="80"/>
      <c r="D23" s="80"/>
      <c r="E23" s="350"/>
      <c r="F23" s="350"/>
      <c r="G23" s="350"/>
      <c r="H23" s="350"/>
      <c r="I23" s="350"/>
      <c r="J23" s="277"/>
      <c r="K23" s="358" t="s">
        <v>18</v>
      </c>
      <c r="L23" s="358"/>
      <c r="M23" s="358"/>
      <c r="N23" s="306"/>
      <c r="O23" s="306"/>
      <c r="P23" s="306"/>
      <c r="Q23" s="85"/>
      <c r="R23" s="80" t="s">
        <v>44</v>
      </c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249"/>
      <c r="AT23" s="305"/>
      <c r="AU23" s="305"/>
      <c r="AV23" s="305"/>
      <c r="AW23" s="305"/>
      <c r="AX23" s="305"/>
      <c r="AY23" s="305"/>
      <c r="AZ23" s="305"/>
      <c r="BA23" s="305"/>
      <c r="BB23" s="305"/>
      <c r="BC23" s="305"/>
      <c r="BD23" s="305"/>
      <c r="BE23" s="305"/>
      <c r="BF23" s="305"/>
    </row>
    <row r="24" spans="1:58" ht="18" customHeight="1" x14ac:dyDescent="0.2">
      <c r="A24" s="323"/>
      <c r="B24" s="324"/>
      <c r="C24" s="324"/>
      <c r="D24" s="324"/>
      <c r="E24" s="324"/>
      <c r="F24" s="324"/>
      <c r="G24" s="324"/>
      <c r="H24" s="324"/>
      <c r="I24" s="324"/>
      <c r="J24" s="324"/>
      <c r="K24" s="324"/>
      <c r="L24" s="324"/>
      <c r="M24" s="324"/>
      <c r="N24" s="324"/>
      <c r="O24" s="324"/>
      <c r="P24" s="324"/>
      <c r="Q24" s="324"/>
      <c r="R24" s="324"/>
      <c r="S24" s="324"/>
      <c r="T24" s="324"/>
      <c r="U24" s="324"/>
      <c r="V24" s="324"/>
      <c r="W24" s="324"/>
      <c r="X24" s="324"/>
      <c r="Y24" s="324"/>
      <c r="Z24" s="324"/>
      <c r="AA24" s="324"/>
      <c r="AB24" s="324"/>
      <c r="AC24" s="324"/>
      <c r="AD24" s="324"/>
      <c r="AE24" s="324"/>
      <c r="AF24" s="324"/>
      <c r="AG24" s="324"/>
      <c r="AH24" s="324"/>
      <c r="AI24" s="324"/>
      <c r="AJ24" s="324"/>
      <c r="AK24" s="324"/>
      <c r="AL24" s="324"/>
      <c r="AM24" s="324"/>
      <c r="AN24" s="324"/>
      <c r="AO24" s="325"/>
    </row>
    <row r="25" spans="1:58" ht="18" customHeight="1" x14ac:dyDescent="0.2">
      <c r="A25" s="273" t="s">
        <v>45</v>
      </c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274"/>
      <c r="Q25" s="274"/>
      <c r="R25" s="274"/>
      <c r="S25" s="274"/>
      <c r="T25" s="274"/>
      <c r="U25" s="274"/>
      <c r="V25" s="274"/>
      <c r="W25" s="274"/>
      <c r="X25" s="274"/>
      <c r="Y25" s="274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98"/>
    </row>
    <row r="26" spans="1:58" ht="18" customHeight="1" x14ac:dyDescent="0.2">
      <c r="A26" s="347"/>
      <c r="B26" s="348"/>
      <c r="C26" s="348"/>
      <c r="D26" s="348"/>
      <c r="E26" s="348"/>
      <c r="F26" s="348"/>
      <c r="G26" s="348"/>
      <c r="H26" s="348"/>
      <c r="I26" s="348"/>
      <c r="J26" s="348"/>
      <c r="K26" s="348"/>
      <c r="L26" s="348"/>
      <c r="M26" s="348"/>
      <c r="N26" s="348"/>
      <c r="O26" s="348"/>
      <c r="P26" s="348"/>
      <c r="Q26" s="348"/>
      <c r="R26" s="348"/>
      <c r="S26" s="348"/>
      <c r="T26" s="348"/>
      <c r="U26" s="348"/>
      <c r="V26" s="348"/>
      <c r="W26" s="348"/>
      <c r="X26" s="348"/>
      <c r="Y26" s="348"/>
      <c r="Z26" s="348"/>
      <c r="AA26" s="348"/>
      <c r="AB26" s="348"/>
      <c r="AC26" s="348"/>
      <c r="AD26" s="348"/>
      <c r="AE26" s="348"/>
      <c r="AF26" s="348"/>
      <c r="AG26" s="348"/>
      <c r="AH26" s="348"/>
      <c r="AI26" s="348"/>
      <c r="AJ26" s="348"/>
      <c r="AK26" s="348"/>
      <c r="AL26" s="348"/>
      <c r="AM26" s="348"/>
      <c r="AN26" s="348"/>
      <c r="AO26" s="349"/>
    </row>
    <row r="27" spans="1:58" ht="12.75" customHeight="1" x14ac:dyDescent="0.2">
      <c r="A27" s="248" t="s">
        <v>19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250"/>
    </row>
    <row r="28" spans="1:58" ht="18" customHeight="1" x14ac:dyDescent="0.2">
      <c r="A28" s="251"/>
      <c r="B28" s="274" t="s">
        <v>46</v>
      </c>
      <c r="C28" s="274"/>
      <c r="D28" s="274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274"/>
      <c r="P28" s="274"/>
      <c r="Q28" s="274"/>
      <c r="R28" s="274"/>
      <c r="S28" s="274"/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5"/>
    </row>
    <row r="29" spans="1:58" ht="18" customHeight="1" x14ac:dyDescent="0.2">
      <c r="A29" s="251"/>
      <c r="B29" s="274" t="s">
        <v>47</v>
      </c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4"/>
      <c r="P29" s="274"/>
      <c r="Q29" s="274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5"/>
    </row>
    <row r="30" spans="1:58" ht="18" customHeight="1" x14ac:dyDescent="0.2">
      <c r="A30" s="273" t="s">
        <v>48</v>
      </c>
      <c r="B30" s="86"/>
      <c r="C30" s="86"/>
      <c r="D30" s="86"/>
      <c r="E30" s="86"/>
      <c r="F30" s="86"/>
      <c r="G30" s="86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252"/>
    </row>
    <row r="31" spans="1:58" ht="18" customHeight="1" x14ac:dyDescent="0.2">
      <c r="A31" s="273" t="s">
        <v>49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98"/>
    </row>
    <row r="32" spans="1:58" ht="17.25" customHeight="1" x14ac:dyDescent="0.2">
      <c r="A32" s="273" t="s">
        <v>20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274"/>
      <c r="P32" s="274"/>
      <c r="Q32" s="274"/>
      <c r="R32" s="274"/>
      <c r="S32" s="274"/>
      <c r="T32" s="274"/>
      <c r="U32" s="274"/>
      <c r="V32" s="274"/>
      <c r="W32" s="274"/>
      <c r="X32" s="274"/>
      <c r="Y32" s="274"/>
      <c r="Z32" s="274"/>
      <c r="AA32" s="274"/>
      <c r="AB32" s="274"/>
      <c r="AC32" s="274"/>
      <c r="AD32" s="274"/>
      <c r="AE32" s="274"/>
      <c r="AF32" s="274"/>
      <c r="AG32" s="274"/>
      <c r="AH32" s="274"/>
      <c r="AI32" s="274"/>
      <c r="AJ32" s="274"/>
      <c r="AK32" s="274"/>
      <c r="AL32" s="274"/>
      <c r="AM32" s="274"/>
      <c r="AN32" s="274"/>
      <c r="AO32" s="275"/>
    </row>
    <row r="33" spans="1:41" x14ac:dyDescent="0.2">
      <c r="A33" s="253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254"/>
    </row>
    <row r="34" spans="1:41" ht="14.25" customHeight="1" x14ac:dyDescent="0.2">
      <c r="A34" s="255" t="s">
        <v>21</v>
      </c>
      <c r="B34" s="278"/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8"/>
      <c r="U34" s="278"/>
      <c r="V34" s="278"/>
      <c r="W34" s="278"/>
      <c r="X34" s="278"/>
      <c r="Y34" s="278"/>
      <c r="Z34" s="278"/>
      <c r="AA34" s="278"/>
      <c r="AB34" s="278"/>
      <c r="AC34" s="278"/>
      <c r="AD34" s="278"/>
      <c r="AE34" s="278"/>
      <c r="AF34" s="278"/>
      <c r="AG34" s="278"/>
      <c r="AH34" s="278"/>
      <c r="AI34" s="278"/>
      <c r="AJ34" s="278"/>
      <c r="AK34" s="278"/>
      <c r="AL34" s="278"/>
      <c r="AM34" s="278"/>
      <c r="AN34" s="278"/>
      <c r="AO34" s="256"/>
    </row>
    <row r="35" spans="1:41" ht="15" customHeight="1" x14ac:dyDescent="0.2">
      <c r="A35" s="232"/>
      <c r="B35" s="274" t="s">
        <v>50</v>
      </c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4"/>
      <c r="T35" s="274"/>
      <c r="U35" s="274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  <c r="AF35" s="274"/>
      <c r="AG35" s="274"/>
      <c r="AH35" s="274"/>
      <c r="AI35" s="274"/>
      <c r="AJ35" s="274"/>
      <c r="AK35" s="274"/>
      <c r="AL35" s="274"/>
      <c r="AM35" s="274"/>
      <c r="AN35" s="274"/>
      <c r="AO35" s="275"/>
    </row>
    <row r="36" spans="1:41" ht="15" customHeight="1" x14ac:dyDescent="0.2">
      <c r="A36" s="232"/>
      <c r="B36" s="274" t="s">
        <v>51</v>
      </c>
      <c r="C36" s="274"/>
      <c r="D36" s="274"/>
      <c r="E36" s="274"/>
      <c r="F36" s="274"/>
      <c r="G36" s="274"/>
      <c r="H36" s="274"/>
      <c r="I36" s="274"/>
      <c r="J36" s="274"/>
      <c r="K36" s="274"/>
      <c r="L36" s="274"/>
      <c r="M36" s="274"/>
      <c r="N36" s="274"/>
      <c r="O36" s="274"/>
      <c r="P36" s="274"/>
      <c r="Q36" s="274"/>
      <c r="R36" s="274"/>
      <c r="S36" s="274"/>
      <c r="T36" s="274"/>
      <c r="U36" s="274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  <c r="AF36" s="274"/>
      <c r="AG36" s="274"/>
      <c r="AH36" s="274"/>
      <c r="AI36" s="274"/>
      <c r="AJ36" s="274"/>
      <c r="AK36" s="274"/>
      <c r="AL36" s="274"/>
      <c r="AM36" s="274"/>
      <c r="AN36" s="274"/>
      <c r="AO36" s="275"/>
    </row>
    <row r="37" spans="1:41" ht="15" customHeight="1" x14ac:dyDescent="0.2">
      <c r="A37" s="314" t="s">
        <v>84</v>
      </c>
      <c r="B37" s="315"/>
      <c r="C37" s="315"/>
      <c r="D37" s="315"/>
      <c r="E37" s="315"/>
      <c r="F37" s="315"/>
      <c r="G37" s="315"/>
      <c r="H37" s="315"/>
      <c r="I37" s="315"/>
      <c r="J37" s="315"/>
      <c r="K37" s="315"/>
      <c r="L37" s="315"/>
      <c r="M37" s="315"/>
      <c r="N37" s="315"/>
      <c r="O37" s="315"/>
      <c r="P37" s="315"/>
      <c r="Q37" s="315"/>
      <c r="R37" s="315"/>
      <c r="S37" s="315"/>
      <c r="T37" s="315"/>
      <c r="U37" s="315"/>
      <c r="V37" s="315"/>
      <c r="W37" s="315"/>
      <c r="X37" s="315"/>
      <c r="Y37" s="315"/>
      <c r="Z37" s="315"/>
      <c r="AA37" s="315"/>
      <c r="AB37" s="315"/>
      <c r="AC37" s="315"/>
      <c r="AD37" s="315"/>
      <c r="AE37" s="315"/>
      <c r="AF37" s="315"/>
      <c r="AG37" s="315"/>
      <c r="AH37" s="315"/>
      <c r="AI37" s="315"/>
      <c r="AJ37" s="315"/>
      <c r="AK37" s="315"/>
      <c r="AL37" s="315"/>
      <c r="AM37" s="315"/>
      <c r="AN37" s="315"/>
      <c r="AO37" s="316"/>
    </row>
    <row r="38" spans="1:41" ht="15" customHeight="1" x14ac:dyDescent="0.2">
      <c r="A38" s="232"/>
      <c r="B38" s="274" t="s">
        <v>52</v>
      </c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74"/>
      <c r="P38" s="274"/>
      <c r="Q38" s="274"/>
      <c r="R38" s="274"/>
      <c r="S38" s="274"/>
      <c r="T38" s="274"/>
      <c r="U38" s="274"/>
      <c r="V38" s="274"/>
      <c r="W38" s="274"/>
      <c r="X38" s="274"/>
      <c r="Y38" s="274"/>
      <c r="Z38" s="274"/>
      <c r="AA38" s="274"/>
      <c r="AB38" s="274"/>
      <c r="AC38" s="274"/>
      <c r="AD38" s="274"/>
      <c r="AE38" s="274"/>
      <c r="AF38" s="274"/>
      <c r="AG38" s="274"/>
      <c r="AH38" s="274"/>
      <c r="AI38" s="274"/>
      <c r="AJ38" s="274"/>
      <c r="AK38" s="274"/>
      <c r="AL38" s="274"/>
      <c r="AM38" s="274"/>
      <c r="AN38" s="274"/>
      <c r="AO38" s="275"/>
    </row>
    <row r="39" spans="1:41" ht="15" customHeight="1" x14ac:dyDescent="0.2">
      <c r="A39" s="232"/>
      <c r="B39" s="274" t="s">
        <v>53</v>
      </c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  <c r="Q39" s="274"/>
      <c r="R39" s="274"/>
      <c r="S39" s="274"/>
      <c r="T39" s="274"/>
      <c r="U39" s="274"/>
      <c r="V39" s="274"/>
      <c r="W39" s="274"/>
      <c r="X39" s="274"/>
      <c r="Y39" s="274"/>
      <c r="Z39" s="274"/>
      <c r="AA39" s="274"/>
      <c r="AB39" s="274"/>
      <c r="AC39" s="274"/>
      <c r="AD39" s="274"/>
      <c r="AE39" s="274"/>
      <c r="AF39" s="274"/>
      <c r="AG39" s="274"/>
      <c r="AH39" s="274"/>
      <c r="AI39" s="274"/>
      <c r="AJ39" s="274"/>
      <c r="AK39" s="274"/>
      <c r="AL39" s="274"/>
      <c r="AM39" s="274"/>
      <c r="AN39" s="274"/>
      <c r="AO39" s="275"/>
    </row>
    <row r="40" spans="1:41" ht="18" customHeight="1" x14ac:dyDescent="0.2">
      <c r="A40" s="273" t="s">
        <v>55</v>
      </c>
      <c r="B40" s="274"/>
      <c r="C40" s="274"/>
      <c r="D40" s="306"/>
      <c r="E40" s="306"/>
      <c r="F40" s="306"/>
      <c r="G40" s="307" t="s">
        <v>85</v>
      </c>
      <c r="H40" s="307"/>
      <c r="I40" s="307"/>
      <c r="J40" s="307"/>
      <c r="K40" s="350"/>
      <c r="L40" s="350"/>
      <c r="M40" s="350"/>
      <c r="N40" s="350"/>
      <c r="O40" s="350"/>
      <c r="P40" s="340" t="s">
        <v>86</v>
      </c>
      <c r="Q40" s="340"/>
      <c r="R40" s="340"/>
      <c r="S40" s="340"/>
      <c r="T40" s="340"/>
      <c r="U40" s="340"/>
      <c r="V40" s="340"/>
      <c r="W40" s="340"/>
      <c r="X40" s="340"/>
      <c r="Y40" s="340"/>
      <c r="Z40" s="340"/>
      <c r="AA40" s="340"/>
      <c r="AB40" s="340"/>
      <c r="AC40" s="340"/>
      <c r="AD40" s="340"/>
      <c r="AE40" s="340"/>
      <c r="AF40" s="340"/>
      <c r="AG40" s="340"/>
      <c r="AH40" s="340"/>
      <c r="AI40" s="340"/>
      <c r="AJ40" s="340"/>
      <c r="AK40" s="340"/>
      <c r="AL40" s="340"/>
      <c r="AM40" s="340"/>
      <c r="AN40" s="340"/>
      <c r="AO40" s="341"/>
    </row>
    <row r="41" spans="1:41" ht="17.25" customHeight="1" x14ac:dyDescent="0.2">
      <c r="A41" s="314" t="s">
        <v>87</v>
      </c>
      <c r="B41" s="315"/>
      <c r="C41" s="315"/>
      <c r="D41" s="315"/>
      <c r="E41" s="315"/>
      <c r="F41" s="315"/>
      <c r="G41" s="315"/>
      <c r="H41" s="315"/>
      <c r="I41" s="315"/>
      <c r="J41" s="315"/>
      <c r="K41" s="315"/>
      <c r="L41" s="315"/>
      <c r="M41" s="315"/>
      <c r="N41" s="315"/>
      <c r="O41" s="315"/>
      <c r="P41" s="315"/>
      <c r="Q41" s="315"/>
      <c r="R41" s="315"/>
      <c r="S41" s="315"/>
      <c r="T41" s="315"/>
      <c r="U41" s="315"/>
      <c r="V41" s="315"/>
      <c r="W41" s="315"/>
      <c r="X41" s="315"/>
      <c r="Y41" s="315"/>
      <c r="Z41" s="315"/>
      <c r="AA41" s="315"/>
      <c r="AB41" s="315"/>
      <c r="AC41" s="315"/>
      <c r="AD41" s="315"/>
      <c r="AE41" s="315"/>
      <c r="AF41" s="315"/>
      <c r="AG41" s="315"/>
      <c r="AH41" s="315"/>
      <c r="AI41" s="315"/>
      <c r="AJ41" s="315"/>
      <c r="AK41" s="315"/>
      <c r="AL41" s="315"/>
      <c r="AM41" s="315"/>
      <c r="AN41" s="315"/>
      <c r="AO41" s="316"/>
    </row>
    <row r="42" spans="1:41" ht="18" customHeight="1" x14ac:dyDescent="0.2">
      <c r="A42" s="99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100"/>
    </row>
    <row r="43" spans="1:41" ht="21" customHeight="1" x14ac:dyDescent="0.2">
      <c r="A43" s="329" t="s">
        <v>22</v>
      </c>
      <c r="B43" s="330"/>
      <c r="C43" s="330"/>
      <c r="D43" s="330"/>
      <c r="E43" s="330"/>
      <c r="F43" s="330"/>
      <c r="G43" s="330"/>
      <c r="H43" s="330"/>
      <c r="I43" s="330"/>
      <c r="J43" s="330"/>
      <c r="K43" s="330"/>
      <c r="L43" s="330"/>
      <c r="M43" s="330"/>
      <c r="N43" s="330"/>
      <c r="O43" s="330"/>
      <c r="P43" s="330"/>
      <c r="Q43" s="330"/>
      <c r="R43" s="330"/>
      <c r="S43" s="330"/>
      <c r="T43" s="330"/>
      <c r="U43" s="330"/>
      <c r="V43" s="330"/>
      <c r="W43" s="330"/>
      <c r="X43" s="330"/>
      <c r="Y43" s="330"/>
      <c r="Z43" s="330"/>
      <c r="AA43" s="330"/>
      <c r="AB43" s="330"/>
      <c r="AC43" s="330"/>
      <c r="AD43" s="330"/>
      <c r="AE43" s="330"/>
      <c r="AF43" s="330"/>
      <c r="AG43" s="330"/>
      <c r="AH43" s="330"/>
      <c r="AI43" s="330"/>
      <c r="AJ43" s="330"/>
      <c r="AK43" s="330"/>
      <c r="AL43" s="330"/>
      <c r="AM43" s="330"/>
      <c r="AN43" s="330"/>
      <c r="AO43" s="331"/>
    </row>
    <row r="44" spans="1:41" ht="15.75" customHeight="1" x14ac:dyDescent="0.2">
      <c r="A44" s="311" t="s">
        <v>23</v>
      </c>
      <c r="B44" s="312"/>
      <c r="C44" s="312"/>
      <c r="D44" s="312"/>
      <c r="E44" s="312"/>
      <c r="F44" s="312"/>
      <c r="G44" s="312"/>
      <c r="H44" s="312"/>
      <c r="I44" s="312"/>
      <c r="J44" s="312"/>
      <c r="K44" s="312"/>
      <c r="L44" s="313"/>
      <c r="M44" s="311" t="s">
        <v>24</v>
      </c>
      <c r="N44" s="312"/>
      <c r="O44" s="312"/>
      <c r="P44" s="312"/>
      <c r="Q44" s="312"/>
      <c r="R44" s="312"/>
      <c r="S44" s="312"/>
      <c r="T44" s="312"/>
      <c r="U44" s="312"/>
      <c r="V44" s="312"/>
      <c r="W44" s="312"/>
      <c r="X44" s="312"/>
      <c r="Y44" s="312"/>
      <c r="Z44" s="312"/>
      <c r="AA44" s="312"/>
      <c r="AB44" s="326" t="s">
        <v>25</v>
      </c>
      <c r="AC44" s="327"/>
      <c r="AD44" s="327"/>
      <c r="AE44" s="327"/>
      <c r="AF44" s="327"/>
      <c r="AG44" s="327"/>
      <c r="AH44" s="327"/>
      <c r="AI44" s="327"/>
      <c r="AJ44" s="327"/>
      <c r="AK44" s="327"/>
      <c r="AL44" s="327"/>
      <c r="AM44" s="327"/>
      <c r="AN44" s="327"/>
      <c r="AO44" s="328"/>
    </row>
    <row r="45" spans="1:41" ht="18" customHeight="1" x14ac:dyDescent="0.2">
      <c r="A45" s="320"/>
      <c r="B45" s="321"/>
      <c r="C45" s="321"/>
      <c r="D45" s="321"/>
      <c r="E45" s="321"/>
      <c r="F45" s="321"/>
      <c r="G45" s="321"/>
      <c r="H45" s="321"/>
      <c r="I45" s="321"/>
      <c r="J45" s="321"/>
      <c r="K45" s="321"/>
      <c r="L45" s="322"/>
      <c r="M45" s="91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3"/>
      <c r="AB45" s="94" t="s">
        <v>26</v>
      </c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6"/>
    </row>
    <row r="46" spans="1:41" ht="18" customHeight="1" x14ac:dyDescent="0.2">
      <c r="A46" s="323"/>
      <c r="B46" s="324"/>
      <c r="C46" s="324"/>
      <c r="D46" s="324"/>
      <c r="E46" s="324"/>
      <c r="F46" s="324"/>
      <c r="G46" s="324"/>
      <c r="H46" s="324"/>
      <c r="I46" s="324"/>
      <c r="J46" s="324"/>
      <c r="K46" s="324"/>
      <c r="L46" s="325"/>
      <c r="M46" s="97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98"/>
      <c r="AB46" s="314" t="s">
        <v>88</v>
      </c>
      <c r="AC46" s="315"/>
      <c r="AD46" s="315"/>
      <c r="AE46" s="315"/>
      <c r="AF46" s="315"/>
      <c r="AG46" s="315"/>
      <c r="AH46" s="315"/>
      <c r="AI46" s="315"/>
      <c r="AJ46" s="315"/>
      <c r="AK46" s="315"/>
      <c r="AL46" s="315"/>
      <c r="AM46" s="315"/>
      <c r="AN46" s="315"/>
      <c r="AO46" s="316"/>
    </row>
    <row r="47" spans="1:41" ht="18" customHeight="1" x14ac:dyDescent="0.2">
      <c r="A47" s="308"/>
      <c r="B47" s="309"/>
      <c r="C47" s="309"/>
      <c r="D47" s="309"/>
      <c r="E47" s="309"/>
      <c r="F47" s="309"/>
      <c r="G47" s="309"/>
      <c r="H47" s="309"/>
      <c r="I47" s="309"/>
      <c r="J47" s="309"/>
      <c r="K47" s="309"/>
      <c r="L47" s="310"/>
      <c r="M47" s="99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100"/>
      <c r="AB47" s="317" t="s">
        <v>88</v>
      </c>
      <c r="AC47" s="318"/>
      <c r="AD47" s="318"/>
      <c r="AE47" s="318"/>
      <c r="AF47" s="318"/>
      <c r="AG47" s="318"/>
      <c r="AH47" s="318"/>
      <c r="AI47" s="318"/>
      <c r="AJ47" s="318"/>
      <c r="AK47" s="318"/>
      <c r="AL47" s="318"/>
      <c r="AM47" s="318"/>
      <c r="AN47" s="318"/>
      <c r="AO47" s="319"/>
    </row>
    <row r="51" spans="3:44" ht="30" x14ac:dyDescent="0.4">
      <c r="C51" s="269" t="s">
        <v>181</v>
      </c>
      <c r="D51" s="269"/>
      <c r="E51" s="269"/>
      <c r="F51" s="269"/>
      <c r="G51" s="269"/>
      <c r="H51" s="269"/>
      <c r="I51" s="269"/>
      <c r="J51" s="269"/>
      <c r="K51" s="269"/>
      <c r="L51" s="269"/>
      <c r="M51" s="269"/>
      <c r="N51" s="269"/>
      <c r="O51" s="269"/>
      <c r="P51" s="269"/>
      <c r="Q51" s="269"/>
      <c r="R51" s="269"/>
      <c r="S51" s="269"/>
      <c r="T51" s="269"/>
      <c r="U51" s="269"/>
      <c r="V51" s="269"/>
      <c r="W51" s="269"/>
      <c r="X51" s="269"/>
      <c r="Y51" s="269"/>
      <c r="Z51" s="269"/>
      <c r="AA51" s="270"/>
      <c r="AB51" s="270"/>
      <c r="AC51" s="270"/>
      <c r="AD51" s="270"/>
      <c r="AE51" s="270"/>
      <c r="AF51" s="270"/>
      <c r="AG51" s="270"/>
      <c r="AH51" s="271"/>
      <c r="AI51" s="270"/>
      <c r="AJ51" s="270"/>
      <c r="AK51" s="270"/>
      <c r="AL51" s="270"/>
      <c r="AM51" s="270"/>
      <c r="AN51" s="270"/>
      <c r="AO51" s="270"/>
      <c r="AP51" s="270"/>
      <c r="AQ51" s="270"/>
      <c r="AR51" s="270"/>
    </row>
  </sheetData>
  <mergeCells count="63">
    <mergeCell ref="A1:I7"/>
    <mergeCell ref="T13:U13"/>
    <mergeCell ref="A26:AO26"/>
    <mergeCell ref="K40:O40"/>
    <mergeCell ref="V13:X13"/>
    <mergeCell ref="Y13:Z13"/>
    <mergeCell ref="AA13:AD13"/>
    <mergeCell ref="AE13:AF13"/>
    <mergeCell ref="AF20:AO20"/>
    <mergeCell ref="N23:P23"/>
    <mergeCell ref="A37:AO37"/>
    <mergeCell ref="C19:AH19"/>
    <mergeCell ref="AL19:AO19"/>
    <mergeCell ref="K23:M23"/>
    <mergeCell ref="E23:I23"/>
    <mergeCell ref="A24:AO24"/>
    <mergeCell ref="D21:K21"/>
    <mergeCell ref="A46:L46"/>
    <mergeCell ref="M44:AA44"/>
    <mergeCell ref="AB44:AO44"/>
    <mergeCell ref="A43:AO43"/>
    <mergeCell ref="N21:U21"/>
    <mergeCell ref="Z21:AO21"/>
    <mergeCell ref="P40:AO40"/>
    <mergeCell ref="D40:F40"/>
    <mergeCell ref="G40:J40"/>
    <mergeCell ref="A47:L47"/>
    <mergeCell ref="A44:L44"/>
    <mergeCell ref="AB46:AO46"/>
    <mergeCell ref="AB47:AO47"/>
    <mergeCell ref="A45:L45"/>
    <mergeCell ref="A41:AO41"/>
    <mergeCell ref="P14:R14"/>
    <mergeCell ref="T14:AA14"/>
    <mergeCell ref="AC3:AN7"/>
    <mergeCell ref="AT20:BF21"/>
    <mergeCell ref="AT23:BF23"/>
    <mergeCell ref="AC20:AE20"/>
    <mergeCell ref="D20:AB20"/>
    <mergeCell ref="L9:P9"/>
    <mergeCell ref="E9:I9"/>
    <mergeCell ref="A11:AO11"/>
    <mergeCell ref="AL17:AO17"/>
    <mergeCell ref="K15:AO15"/>
    <mergeCell ref="A16:G16"/>
    <mergeCell ref="A13:J13"/>
    <mergeCell ref="K13:M13"/>
    <mergeCell ref="R13:S13"/>
    <mergeCell ref="AC8:AN9"/>
    <mergeCell ref="F12:U12"/>
    <mergeCell ref="AC10:AM10"/>
    <mergeCell ref="AC2:AO2"/>
    <mergeCell ref="AT12:BF19"/>
    <mergeCell ref="I16:AO16"/>
    <mergeCell ref="W12:X12"/>
    <mergeCell ref="J9:K9"/>
    <mergeCell ref="E17:AG17"/>
    <mergeCell ref="K18:AO18"/>
    <mergeCell ref="AN12:AO12"/>
    <mergeCell ref="AH12:AI12"/>
    <mergeCell ref="AB12:AC12"/>
    <mergeCell ref="A14:C14"/>
    <mergeCell ref="F14:M14"/>
  </mergeCells>
  <phoneticPr fontId="0" type="noConversion"/>
  <conditionalFormatting sqref="A1 J1:P7">
    <cfRule type="expression" dxfId="19" priority="1" stopIfTrue="1">
      <formula>COUNTIF($A$1,"*Denomin*")</formula>
    </cfRule>
  </conditionalFormatting>
  <printOptions horizontalCentered="1"/>
  <pageMargins left="0.25" right="0.25" top="0.75" bottom="0.75" header="0.3" footer="0.3"/>
  <pageSetup paperSize="9" scale="91" orientation="portrait" horizontalDpi="300" verticalDpi="300" r:id="rId1"/>
  <headerFooter alignWithMargins="0">
    <oddFooter>&amp;R&amp;A    pag.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"/>
  <dimension ref="A1:R51"/>
  <sheetViews>
    <sheetView showGridLines="0" showRowColHeaders="0" zoomScale="83" zoomScaleNormal="100" workbookViewId="0">
      <pane xSplit="3" ySplit="5" topLeftCell="D15" activePane="bottomRight" state="frozen"/>
      <selection activeCell="D5" sqref="D5"/>
      <selection pane="topRight" activeCell="D5" sqref="D5"/>
      <selection pane="bottomLeft" activeCell="D5" sqref="D5"/>
      <selection pane="bottomRight" activeCell="U29" sqref="U29"/>
    </sheetView>
  </sheetViews>
  <sheetFormatPr defaultRowHeight="12.75" x14ac:dyDescent="0.2"/>
  <cols>
    <col min="1" max="1" width="4.85546875" bestFit="1" customWidth="1"/>
    <col min="2" max="3" width="23.7109375" customWidth="1"/>
    <col min="4" max="4" width="20.7109375" customWidth="1"/>
    <col min="5" max="5" width="10.7109375" customWidth="1"/>
    <col min="6" max="6" width="8.7109375" customWidth="1"/>
    <col min="7" max="7" width="20.7109375" customWidth="1"/>
    <col min="8" max="8" width="8.7109375" customWidth="1"/>
    <col min="9" max="9" width="6.28515625" bestFit="1" customWidth="1"/>
    <col min="10" max="10" width="10.7109375" customWidth="1"/>
    <col min="11" max="11" width="7.7109375" customWidth="1"/>
    <col min="12" max="12" width="8" customWidth="1"/>
    <col min="13" max="13" width="7.7109375" customWidth="1"/>
    <col min="14" max="14" width="10.140625" bestFit="1" customWidth="1"/>
    <col min="15" max="15" width="3.7109375" customWidth="1"/>
    <col min="16" max="18" width="4.7109375" customWidth="1"/>
  </cols>
  <sheetData>
    <row r="1" spans="1:18" ht="24" customHeight="1" x14ac:dyDescent="0.2">
      <c r="A1" s="359" t="s">
        <v>28</v>
      </c>
      <c r="B1" s="360"/>
      <c r="C1" s="360"/>
      <c r="D1" s="360"/>
      <c r="E1" s="360"/>
      <c r="F1" s="360"/>
      <c r="G1" s="360"/>
      <c r="H1" s="360"/>
      <c r="I1" s="360"/>
      <c r="J1" s="361"/>
      <c r="K1" s="130" t="b">
        <f>dialogo!C3</f>
        <v>1</v>
      </c>
      <c r="L1" s="130" t="b">
        <f>dialogo!C4</f>
        <v>1</v>
      </c>
      <c r="M1" s="130" t="b">
        <f>dialogo!C5</f>
        <v>1</v>
      </c>
    </row>
    <row r="2" spans="1:18" ht="18" customHeight="1" x14ac:dyDescent="0.2">
      <c r="A2" s="47"/>
      <c r="B2" s="101" t="s">
        <v>42</v>
      </c>
      <c r="C2" s="108" t="str">
        <f>IF(Verbale!I16="","",Verbale!I16)</f>
        <v/>
      </c>
      <c r="D2" s="2"/>
      <c r="E2" s="2"/>
      <c r="F2" s="47"/>
      <c r="G2" s="47"/>
      <c r="H2" s="47"/>
      <c r="I2" s="47"/>
      <c r="J2" s="47"/>
    </row>
    <row r="3" spans="1:18" x14ac:dyDescent="0.2">
      <c r="A3" s="47"/>
      <c r="B3" s="101" t="s">
        <v>56</v>
      </c>
      <c r="C3" s="109" t="str">
        <f>IF(Verbale!G12="","",Verbale!G12)</f>
        <v/>
      </c>
      <c r="D3" s="2"/>
      <c r="E3" s="101" t="s">
        <v>57</v>
      </c>
      <c r="F3" s="108" t="str">
        <f>IF(Verbale!E9="","",Verbale!E9)</f>
        <v/>
      </c>
      <c r="G3" s="2"/>
      <c r="H3" s="101" t="s">
        <v>58</v>
      </c>
      <c r="I3" s="365" t="str">
        <f>IF(Verbale!L9="","",Verbale!L9)</f>
        <v/>
      </c>
      <c r="J3" s="365"/>
    </row>
    <row r="4" spans="1:18" ht="6" customHeight="1" x14ac:dyDescent="0.2">
      <c r="A4" s="46"/>
      <c r="B4" s="46"/>
      <c r="C4" s="46"/>
      <c r="D4" s="46"/>
      <c r="E4" s="46"/>
      <c r="F4" s="46"/>
      <c r="G4" s="46"/>
      <c r="H4" s="46"/>
      <c r="I4" s="46"/>
      <c r="J4" s="46"/>
    </row>
    <row r="5" spans="1:18" ht="33.950000000000003" customHeight="1" x14ac:dyDescent="0.2">
      <c r="A5" s="9" t="s">
        <v>14</v>
      </c>
      <c r="B5" s="41" t="s">
        <v>12</v>
      </c>
      <c r="C5" s="41" t="s">
        <v>13</v>
      </c>
      <c r="D5" s="41" t="s">
        <v>27</v>
      </c>
      <c r="E5" s="10" t="s">
        <v>38</v>
      </c>
      <c r="F5" s="10" t="s">
        <v>39</v>
      </c>
      <c r="G5" s="41" t="s">
        <v>60</v>
      </c>
      <c r="H5" s="362" t="s">
        <v>40</v>
      </c>
      <c r="I5" s="363" t="s">
        <v>59</v>
      </c>
      <c r="J5" s="10" t="s">
        <v>41</v>
      </c>
      <c r="K5" s="193" t="s">
        <v>77</v>
      </c>
      <c r="L5" s="193" t="s">
        <v>78</v>
      </c>
      <c r="M5" s="10" t="s">
        <v>79</v>
      </c>
      <c r="N5" s="223" t="s">
        <v>31</v>
      </c>
    </row>
    <row r="6" spans="1:18" x14ac:dyDescent="0.2">
      <c r="A6" s="217">
        <f t="shared" ref="A6:A45" si="0">ROW()-ROW($A$5)</f>
        <v>1</v>
      </c>
      <c r="B6" s="59" t="s">
        <v>89</v>
      </c>
      <c r="C6" s="59" t="s">
        <v>90</v>
      </c>
      <c r="D6" s="59" t="s">
        <v>91</v>
      </c>
      <c r="E6" s="175">
        <v>17238</v>
      </c>
      <c r="F6" s="106" t="s">
        <v>92</v>
      </c>
      <c r="G6" s="62" t="s">
        <v>91</v>
      </c>
      <c r="H6" s="60">
        <v>1</v>
      </c>
      <c r="I6" s="61">
        <v>0.45833333333333331</v>
      </c>
      <c r="J6" s="113"/>
      <c r="K6" s="103">
        <v>24</v>
      </c>
      <c r="L6" s="103">
        <v>30</v>
      </c>
      <c r="M6" s="231">
        <v>0</v>
      </c>
      <c r="N6" s="228">
        <f>IF(COUNTA(A6:N6 B$5:M$46)=0,"",IF(COUNTA(A6:N6 B$5:I$46)+COUNTIF(A6:N6 E$5:E$46,"&gt;-2")&lt;9,"Inser. dati",IF(NOT(ISBLANK(A6:N6 J$5:J$46)),"Escluso",IF(dialogo!$J$4&lt;=1,IF(dialogo!$J$4=0,0,IF(ISNUMBER(A6:N6 M$5:M$46),A6:N6 M$5:M$46,"Inser. num")),IF(COUNTIF(A6:N6 K$5:M$46,"&gt;=0")+COUNTIF(A6:N6 K$5:M$46,"-")&lt;dialogo!$J$5,"Inser. num",IF(OR(K$5:K$46 A6:N6="-",L$5:L$46 A6:N6="-"),"No prova/e",IF(MIN(K$5:L$46 A6:N6)&lt;18,"Non Idoneo",SUM(K$5:M$46 A6:N6))))))))</f>
        <v>54</v>
      </c>
      <c r="P6" s="126">
        <f t="shared" ref="P6:P44" si="1">OR(N6="Escluso",N6="")-1</f>
        <v>-1</v>
      </c>
      <c r="Q6" s="126">
        <f>COUNTIF(N5:N45,"Ins*")</f>
        <v>0</v>
      </c>
      <c r="R6" s="130">
        <f t="shared" ref="R6:R44" si="2">IF(N6="","",ROW()-ROW($N$5))</f>
        <v>1</v>
      </c>
    </row>
    <row r="7" spans="1:18" x14ac:dyDescent="0.2">
      <c r="A7" s="218">
        <f t="shared" si="0"/>
        <v>2</v>
      </c>
      <c r="B7" s="55" t="s">
        <v>93</v>
      </c>
      <c r="C7" s="55" t="s">
        <v>94</v>
      </c>
      <c r="D7" s="55" t="s">
        <v>91</v>
      </c>
      <c r="E7" s="176">
        <v>19688</v>
      </c>
      <c r="F7" s="107" t="s">
        <v>92</v>
      </c>
      <c r="G7" s="62" t="s">
        <v>91</v>
      </c>
      <c r="H7" s="63">
        <v>1</v>
      </c>
      <c r="I7" s="61">
        <v>0.5</v>
      </c>
      <c r="J7" s="114"/>
      <c r="K7" s="102">
        <v>23</v>
      </c>
      <c r="L7" s="102">
        <v>26</v>
      </c>
      <c r="M7" s="171">
        <v>5</v>
      </c>
      <c r="N7" s="229">
        <f>IF(COUNTA(A7:N7 B$5:M$46)=0,"",IF(COUNTA(A7:N7 B$5:I$46)+COUNTIF(A7:N7 E$5:E$46,"&gt;-2")&lt;9,"Inser. dati",IF(NOT(ISBLANK(A7:N7 J$5:J$46)),"Escluso",IF(dialogo!$J$4&lt;=1,IF(dialogo!$J$4=0,0,IF(ISNUMBER(A7:N7 M$5:M$46),A7:N7 M$5:M$46,"Inser. num")),IF(COUNTIF(A7:N7 K$5:M$46,"&gt;=0")+COUNTIF(A7:N7 K$5:M$46,"-")&lt;dialogo!$J$5,"Inser. num",IF(OR(K$5:K$46 A7:N7="-",L$5:L$46 A7:N7="-"),"No prova/e",IF(MIN(K$5:L$46 A7:N7)&lt;18,"Non Idoneo",SUM(K$5:M$46 A7:N7))))))))</f>
        <v>54</v>
      </c>
      <c r="P7" s="126">
        <f t="shared" si="1"/>
        <v>-1</v>
      </c>
      <c r="Q7" s="126">
        <f>COUNTA(A6:N6 B$5:M$46)</f>
        <v>11</v>
      </c>
      <c r="R7" s="130">
        <f t="shared" si="2"/>
        <v>2</v>
      </c>
    </row>
    <row r="8" spans="1:18" x14ac:dyDescent="0.2">
      <c r="A8" s="218">
        <f t="shared" si="0"/>
        <v>3</v>
      </c>
      <c r="B8" s="55" t="s">
        <v>95</v>
      </c>
      <c r="C8" s="55" t="s">
        <v>96</v>
      </c>
      <c r="D8" s="55" t="s">
        <v>91</v>
      </c>
      <c r="E8" s="176">
        <v>20837</v>
      </c>
      <c r="F8" s="107" t="s">
        <v>92</v>
      </c>
      <c r="G8" s="62" t="s">
        <v>91</v>
      </c>
      <c r="H8" s="63">
        <v>2</v>
      </c>
      <c r="I8" s="64">
        <v>0.5625</v>
      </c>
      <c r="J8" s="114" t="s">
        <v>167</v>
      </c>
      <c r="K8" s="102">
        <v>19</v>
      </c>
      <c r="L8" s="102">
        <v>21</v>
      </c>
      <c r="M8" s="171">
        <v>5</v>
      </c>
      <c r="N8" s="229" t="str">
        <f>IF(COUNTA(A8:N8 B$5:M$46)=0,"",IF(COUNTA(A8:N8 B$5:I$46)+COUNTIF(A8:N8 E$5:E$46,"&gt;-2")&lt;9,"Inser. dati",IF(NOT(ISBLANK(A8:N8 J$5:J$46)),"Escluso",IF(dialogo!$J$4&lt;=1,IF(dialogo!$J$4=0,0,IF(ISNUMBER(A8:N8 M$5:M$46),A8:N8 M$5:M$46,"Inser. num")),IF(COUNTIF(A8:N8 K$5:M$46,"&gt;=0")+COUNTIF(A8:N8 K$5:M$46,"-")&lt;dialogo!$J$5,"Inser. num",IF(OR(K$5:K$46 A8:N8="-",L$5:L$46 A8:N8="-"),"No prova/e",IF(MIN(K$5:L$46 A8:N8)&lt;18,"Non Idoneo",SUM(K$5:M$46 A8:N8))))))))</f>
        <v>Escluso</v>
      </c>
      <c r="P8" s="126">
        <f t="shared" si="1"/>
        <v>0</v>
      </c>
      <c r="R8" s="130">
        <f t="shared" si="2"/>
        <v>3</v>
      </c>
    </row>
    <row r="9" spans="1:18" x14ac:dyDescent="0.2">
      <c r="A9" s="218">
        <f t="shared" si="0"/>
        <v>4</v>
      </c>
      <c r="B9" s="55" t="s">
        <v>97</v>
      </c>
      <c r="C9" s="55" t="s">
        <v>98</v>
      </c>
      <c r="D9" s="55" t="s">
        <v>91</v>
      </c>
      <c r="E9" s="176">
        <v>19598</v>
      </c>
      <c r="F9" s="107" t="s">
        <v>92</v>
      </c>
      <c r="G9" s="62" t="s">
        <v>91</v>
      </c>
      <c r="H9" s="63">
        <v>2</v>
      </c>
      <c r="I9" s="61">
        <v>0.45833333333333331</v>
      </c>
      <c r="J9" s="114"/>
      <c r="K9" s="102">
        <v>21</v>
      </c>
      <c r="L9" s="102">
        <v>26</v>
      </c>
      <c r="M9" s="171">
        <v>5</v>
      </c>
      <c r="N9" s="229">
        <f>IF(COUNTA(A9:N9 B$5:M$46)=0,"",IF(COUNTA(A9:N9 B$5:I$46)+COUNTIF(A9:N9 E$5:E$46,"&gt;-2")&lt;9,"Inser. dati",IF(NOT(ISBLANK(A9:N9 J$5:J$46)),"Escluso",IF(dialogo!$J$4&lt;=1,IF(dialogo!$J$4=0,0,IF(ISNUMBER(A9:N9 M$5:M$46),A9:N9 M$5:M$46,"Inser. num")),IF(COUNTIF(A9:N9 K$5:M$46,"&gt;=0")+COUNTIF(A9:N9 K$5:M$46,"-")&lt;dialogo!$J$5,"Inser. num",IF(OR(K$5:K$46 A9:N9="-",L$5:L$46 A9:N9="-"),"No prova/e",IF(MIN(K$5:L$46 A9:N9)&lt;18,"Non Idoneo",SUM(K$5:M$46 A9:N9))))))))</f>
        <v>52</v>
      </c>
      <c r="P9" s="126">
        <f t="shared" si="1"/>
        <v>-1</v>
      </c>
      <c r="R9" s="130">
        <f t="shared" si="2"/>
        <v>4</v>
      </c>
    </row>
    <row r="10" spans="1:18" x14ac:dyDescent="0.2">
      <c r="A10" s="218">
        <f t="shared" si="0"/>
        <v>5</v>
      </c>
      <c r="B10" s="55" t="s">
        <v>99</v>
      </c>
      <c r="C10" s="55" t="s">
        <v>100</v>
      </c>
      <c r="D10" s="55" t="s">
        <v>91</v>
      </c>
      <c r="E10" s="176">
        <v>22199</v>
      </c>
      <c r="F10" s="107" t="s">
        <v>101</v>
      </c>
      <c r="G10" s="62" t="s">
        <v>91</v>
      </c>
      <c r="H10" s="63">
        <v>2</v>
      </c>
      <c r="I10" s="61">
        <v>0.45833333333333331</v>
      </c>
      <c r="J10" s="114"/>
      <c r="K10" s="102">
        <v>18</v>
      </c>
      <c r="L10" s="102">
        <v>25</v>
      </c>
      <c r="M10" s="171">
        <v>10</v>
      </c>
      <c r="N10" s="229">
        <f>IF(COUNTA(A10:N10 B$5:M$46)=0,"",IF(COUNTA(A10:N10 B$5:I$46)+COUNTIF(A10:N10 E$5:E$46,"&gt;-2")&lt;9,"Inser. dati",IF(NOT(ISBLANK(A10:N10 J$5:J$46)),"Escluso",IF(dialogo!$J$4&lt;=1,IF(dialogo!$J$4=0,0,IF(ISNUMBER(A10:N10 M$5:M$46),A10:N10 M$5:M$46,"Inser. num")),IF(COUNTIF(A10:N10 K$5:M$46,"&gt;=0")+COUNTIF(A10:N10 K$5:M$46,"-")&lt;dialogo!$J$5,"Inser. num",IF(OR(K$5:K$46 A10:N10="-",L$5:L$46 A10:N10="-"),"No prova/e",IF(MIN(K$5:L$46 A10:N10)&lt;18,"Non Idoneo",SUM(K$5:M$46 A10:N10))))))))</f>
        <v>53</v>
      </c>
      <c r="P10" s="126">
        <f t="shared" si="1"/>
        <v>-1</v>
      </c>
      <c r="R10" s="130">
        <f t="shared" si="2"/>
        <v>5</v>
      </c>
    </row>
    <row r="11" spans="1:18" x14ac:dyDescent="0.2">
      <c r="A11" s="218">
        <f t="shared" si="0"/>
        <v>6</v>
      </c>
      <c r="B11" s="55" t="s">
        <v>102</v>
      </c>
      <c r="C11" s="55" t="s">
        <v>103</v>
      </c>
      <c r="D11" s="55" t="s">
        <v>104</v>
      </c>
      <c r="E11" s="176">
        <v>21090</v>
      </c>
      <c r="F11" s="107" t="s">
        <v>101</v>
      </c>
      <c r="G11" s="62" t="s">
        <v>105</v>
      </c>
      <c r="H11" s="63">
        <v>2</v>
      </c>
      <c r="I11" s="61">
        <v>0.45833333333333331</v>
      </c>
      <c r="J11" s="114"/>
      <c r="K11" s="102">
        <v>17</v>
      </c>
      <c r="L11" s="102">
        <v>18</v>
      </c>
      <c r="M11" s="171">
        <v>10</v>
      </c>
      <c r="N11" s="229" t="str">
        <f>IF(COUNTA(A11:N11 B$5:M$46)=0,"",IF(COUNTA(A11:N11 B$5:I$46)+COUNTIF(A11:N11 E$5:E$46,"&gt;-2")&lt;9,"Inser. dati",IF(NOT(ISBLANK(A11:N11 J$5:J$46)),"Escluso",IF(dialogo!$J$4&lt;=1,IF(dialogo!$J$4=0,0,IF(ISNUMBER(A11:N11 M$5:M$46),A11:N11 M$5:M$46,"Inser. num")),IF(COUNTIF(A11:N11 K$5:M$46,"&gt;=0")+COUNTIF(A11:N11 K$5:M$46,"-")&lt;dialogo!$J$5,"Inser. num",IF(OR(K$5:K$46 A11:N11="-",L$5:L$46 A11:N11="-"),"No prova/e",IF(MIN(K$5:L$46 A11:N11)&lt;18,"Non Idoneo",SUM(K$5:M$46 A11:N11))))))))</f>
        <v>Non Idoneo</v>
      </c>
      <c r="P11" s="126">
        <f t="shared" si="1"/>
        <v>-1</v>
      </c>
      <c r="R11" s="130">
        <f t="shared" si="2"/>
        <v>6</v>
      </c>
    </row>
    <row r="12" spans="1:18" x14ac:dyDescent="0.2">
      <c r="A12" s="218">
        <f t="shared" si="0"/>
        <v>7</v>
      </c>
      <c r="B12" s="55" t="s">
        <v>106</v>
      </c>
      <c r="C12" s="55" t="s">
        <v>107</v>
      </c>
      <c r="D12" s="55" t="s">
        <v>108</v>
      </c>
      <c r="E12" s="176">
        <v>20837</v>
      </c>
      <c r="F12" s="107" t="s">
        <v>101</v>
      </c>
      <c r="G12" s="62" t="s">
        <v>109</v>
      </c>
      <c r="H12" s="63">
        <v>2</v>
      </c>
      <c r="I12" s="61">
        <v>0.45833333333333331</v>
      </c>
      <c r="J12" s="114"/>
      <c r="K12" s="102">
        <v>23</v>
      </c>
      <c r="L12" s="102">
        <v>25</v>
      </c>
      <c r="M12" s="171">
        <v>20</v>
      </c>
      <c r="N12" s="229">
        <f>IF(COUNTA(A12:N12 B$5:M$46)=0,"",IF(COUNTA(A12:N12 B$5:I$46)+COUNTIF(A12:N12 E$5:E$46,"&gt;-2")&lt;9,"Inser. dati",IF(NOT(ISBLANK(A12:N12 J$5:J$46)),"Escluso",IF(dialogo!$J$4&lt;=1,IF(dialogo!$J$4=0,0,IF(ISNUMBER(A12:N12 M$5:M$46),A12:N12 M$5:M$46,"Inser. num")),IF(COUNTIF(A12:N12 K$5:M$46,"&gt;=0")+COUNTIF(A12:N12 K$5:M$46,"-")&lt;dialogo!$J$5,"Inser. num",IF(OR(K$5:K$46 A12:N12="-",L$5:L$46 A12:N12="-"),"No prova/e",IF(MIN(K$5:L$46 A12:N12)&lt;18,"Non Idoneo",SUM(K$5:M$46 A12:N12))))))))</f>
        <v>68</v>
      </c>
      <c r="P12" s="126">
        <f t="shared" si="1"/>
        <v>-1</v>
      </c>
      <c r="R12" s="130">
        <f t="shared" si="2"/>
        <v>7</v>
      </c>
    </row>
    <row r="13" spans="1:18" x14ac:dyDescent="0.2">
      <c r="A13" s="218">
        <f t="shared" si="0"/>
        <v>8</v>
      </c>
      <c r="B13" s="55" t="s">
        <v>110</v>
      </c>
      <c r="C13" s="55" t="s">
        <v>111</v>
      </c>
      <c r="D13" s="55" t="s">
        <v>112</v>
      </c>
      <c r="E13" s="176">
        <v>19703</v>
      </c>
      <c r="F13" s="107" t="s">
        <v>92</v>
      </c>
      <c r="G13" s="62" t="s">
        <v>91</v>
      </c>
      <c r="H13" s="63">
        <v>36525</v>
      </c>
      <c r="I13" s="64">
        <v>0.4375</v>
      </c>
      <c r="J13" s="114"/>
      <c r="K13" s="102">
        <v>24</v>
      </c>
      <c r="L13" s="102">
        <v>25</v>
      </c>
      <c r="M13" s="171">
        <v>5</v>
      </c>
      <c r="N13" s="229">
        <f>IF(COUNTA(A13:N13 B$5:M$46)=0,"",IF(COUNTA(A13:N13 B$5:I$46)+COUNTIF(A13:N13 E$5:E$46,"&gt;-2")&lt;9,"Inser. dati",IF(NOT(ISBLANK(A13:N13 J$5:J$46)),"Escluso",IF(dialogo!$J$4&lt;=1,IF(dialogo!$J$4=0,0,IF(ISNUMBER(A13:N13 M$5:M$46),A13:N13 M$5:M$46,"Inser. num")),IF(COUNTIF(A13:N13 K$5:M$46,"&gt;=0")+COUNTIF(A13:N13 K$5:M$46,"-")&lt;dialogo!$J$5,"Inser. num",IF(OR(K$5:K$46 A13:N13="-",L$5:L$46 A13:N13="-"),"No prova/e",IF(MIN(K$5:L$46 A13:N13)&lt;18,"Non Idoneo",SUM(K$5:M$46 A13:N13))))))))</f>
        <v>54</v>
      </c>
      <c r="P13" s="126">
        <f t="shared" si="1"/>
        <v>-1</v>
      </c>
      <c r="R13" s="130">
        <f t="shared" si="2"/>
        <v>8</v>
      </c>
    </row>
    <row r="14" spans="1:18" x14ac:dyDescent="0.2">
      <c r="A14" s="218">
        <f t="shared" si="0"/>
        <v>9</v>
      </c>
      <c r="B14" s="55" t="s">
        <v>113</v>
      </c>
      <c r="C14" s="55" t="s">
        <v>114</v>
      </c>
      <c r="D14" s="55" t="s">
        <v>115</v>
      </c>
      <c r="E14" s="176">
        <v>19703</v>
      </c>
      <c r="F14" s="107" t="s">
        <v>92</v>
      </c>
      <c r="G14" s="62" t="s">
        <v>116</v>
      </c>
      <c r="H14" s="63">
        <v>36525</v>
      </c>
      <c r="I14" s="64">
        <v>0.4375</v>
      </c>
      <c r="J14" s="114"/>
      <c r="K14" s="102">
        <v>18</v>
      </c>
      <c r="L14" s="102">
        <v>25</v>
      </c>
      <c r="M14" s="171">
        <v>12</v>
      </c>
      <c r="N14" s="229">
        <f>IF(COUNTA(A14:N14 B$5:M$46)=0,"",IF(COUNTA(A14:N14 B$5:I$46)+COUNTIF(A14:N14 E$5:E$46,"&gt;-2")&lt;9,"Inser. dati",IF(NOT(ISBLANK(A14:N14 J$5:J$46)),"Escluso",IF(dialogo!$J$4&lt;=1,IF(dialogo!$J$4=0,0,IF(ISNUMBER(A14:N14 M$5:M$46),A14:N14 M$5:M$46,"Inser. num")),IF(COUNTIF(A14:N14 K$5:M$46,"&gt;=0")+COUNTIF(A14:N14 K$5:M$46,"-")&lt;dialogo!$J$5,"Inser. num",IF(OR(K$5:K$46 A14:N14="-",L$5:L$46 A14:N14="-"),"No prova/e",IF(MIN(K$5:L$46 A14:N14)&lt;18,"Non Idoneo",SUM(K$5:M$46 A14:N14))))))))</f>
        <v>55</v>
      </c>
      <c r="P14" s="126">
        <f t="shared" si="1"/>
        <v>-1</v>
      </c>
      <c r="R14" s="130">
        <f t="shared" si="2"/>
        <v>9</v>
      </c>
    </row>
    <row r="15" spans="1:18" x14ac:dyDescent="0.2">
      <c r="A15" s="218">
        <f t="shared" si="0"/>
        <v>10</v>
      </c>
      <c r="B15" s="55" t="s">
        <v>117</v>
      </c>
      <c r="C15" s="55" t="s">
        <v>118</v>
      </c>
      <c r="D15" s="55" t="s">
        <v>91</v>
      </c>
      <c r="E15" s="176">
        <v>28411</v>
      </c>
      <c r="F15" s="107" t="s">
        <v>101</v>
      </c>
      <c r="G15" s="62" t="s">
        <v>119</v>
      </c>
      <c r="H15" s="63">
        <v>36525</v>
      </c>
      <c r="I15" s="64">
        <v>0.4375</v>
      </c>
      <c r="J15" s="114"/>
      <c r="K15" s="102">
        <v>23</v>
      </c>
      <c r="L15" s="102">
        <v>25</v>
      </c>
      <c r="M15" s="171">
        <v>10</v>
      </c>
      <c r="N15" s="229">
        <f>IF(COUNTA(A15:N15 B$5:M$46)=0,"",IF(COUNTA(A15:N15 B$5:I$46)+COUNTIF(A15:N15 E$5:E$46,"&gt;-2")&lt;9,"Inser. dati",IF(NOT(ISBLANK(A15:N15 J$5:J$46)),"Escluso",IF(dialogo!$J$4&lt;=1,IF(dialogo!$J$4=0,0,IF(ISNUMBER(A15:N15 M$5:M$46),A15:N15 M$5:M$46,"Inser. num")),IF(COUNTIF(A15:N15 K$5:M$46,"&gt;=0")+COUNTIF(A15:N15 K$5:M$46,"-")&lt;dialogo!$J$5,"Inser. num",IF(OR(K$5:K$46 A15:N15="-",L$5:L$46 A15:N15="-"),"No prova/e",IF(MIN(K$5:L$46 A15:N15)&lt;18,"Non Idoneo",SUM(K$5:M$46 A15:N15))))))))</f>
        <v>58</v>
      </c>
      <c r="P15" s="126">
        <f t="shared" si="1"/>
        <v>-1</v>
      </c>
      <c r="R15" s="130">
        <f t="shared" si="2"/>
        <v>10</v>
      </c>
    </row>
    <row r="16" spans="1:18" x14ac:dyDescent="0.2">
      <c r="A16" s="218">
        <f t="shared" si="0"/>
        <v>11</v>
      </c>
      <c r="B16" s="55" t="s">
        <v>120</v>
      </c>
      <c r="C16" s="55" t="s">
        <v>121</v>
      </c>
      <c r="D16" s="55" t="s">
        <v>91</v>
      </c>
      <c r="E16" s="176">
        <v>22199</v>
      </c>
      <c r="F16" s="107" t="s">
        <v>92</v>
      </c>
      <c r="G16" s="62" t="s">
        <v>109</v>
      </c>
      <c r="H16" s="63">
        <v>2</v>
      </c>
      <c r="I16" s="64">
        <v>0.4375</v>
      </c>
      <c r="J16" s="114"/>
      <c r="K16" s="102">
        <v>25</v>
      </c>
      <c r="L16" s="102">
        <v>25</v>
      </c>
      <c r="M16" s="171">
        <v>5</v>
      </c>
      <c r="N16" s="229">
        <f>IF(COUNTA(A16:N16 B$5:M$46)=0,"",IF(COUNTA(A16:N16 B$5:I$46)+COUNTIF(A16:N16 E$5:E$46,"&gt;-2")&lt;9,"Inser. dati",IF(NOT(ISBLANK(A16:N16 J$5:J$46)),"Escluso",IF(dialogo!$J$4&lt;=1,IF(dialogo!$J$4=0,0,IF(ISNUMBER(A16:N16 M$5:M$46),A16:N16 M$5:M$46,"Inser. num")),IF(COUNTIF(A16:N16 K$5:M$46,"&gt;=0")+COUNTIF(A16:N16 K$5:M$46,"-")&lt;dialogo!$J$5,"Inser. num",IF(OR(K$5:K$46 A16:N16="-",L$5:L$46 A16:N16="-"),"No prova/e",IF(MIN(K$5:L$46 A16:N16)&lt;18,"Non Idoneo",SUM(K$5:M$46 A16:N16))))))))</f>
        <v>55</v>
      </c>
      <c r="P16" s="126">
        <f t="shared" si="1"/>
        <v>-1</v>
      </c>
      <c r="R16" s="130">
        <f t="shared" si="2"/>
        <v>11</v>
      </c>
    </row>
    <row r="17" spans="1:18" x14ac:dyDescent="0.2">
      <c r="A17" s="218">
        <f t="shared" si="0"/>
        <v>12</v>
      </c>
      <c r="B17" s="55" t="s">
        <v>122</v>
      </c>
      <c r="C17" s="55" t="s">
        <v>123</v>
      </c>
      <c r="D17" s="55" t="s">
        <v>91</v>
      </c>
      <c r="E17" s="176">
        <v>20837</v>
      </c>
      <c r="F17" s="107" t="s">
        <v>92</v>
      </c>
      <c r="G17" s="62" t="s">
        <v>109</v>
      </c>
      <c r="H17" s="63">
        <v>2</v>
      </c>
      <c r="I17" s="64">
        <v>0.4375</v>
      </c>
      <c r="J17" s="114"/>
      <c r="K17" s="102">
        <v>22</v>
      </c>
      <c r="L17" s="102">
        <v>25</v>
      </c>
      <c r="M17" s="171">
        <v>5</v>
      </c>
      <c r="N17" s="229">
        <f>IF(COUNTA(A17:N17 B$5:M$46)=0,"",IF(COUNTA(A17:N17 B$5:I$46)+COUNTIF(A17:N17 E$5:E$46,"&gt;-2")&lt;9,"Inser. dati",IF(NOT(ISBLANK(A17:N17 J$5:J$46)),"Escluso",IF(dialogo!$J$4&lt;=1,IF(dialogo!$J$4=0,0,IF(ISNUMBER(A17:N17 M$5:M$46),A17:N17 M$5:M$46,"Inser. num")),IF(COUNTIF(A17:N17 K$5:M$46,"&gt;=0")+COUNTIF(A17:N17 K$5:M$46,"-")&lt;dialogo!$J$5,"Inser. num",IF(OR(K$5:K$46 A17:N17="-",L$5:L$46 A17:N17="-"),"No prova/e",IF(MIN(K$5:L$46 A17:N17)&lt;18,"Non Idoneo",SUM(K$5:M$46 A17:N17))))))))</f>
        <v>52</v>
      </c>
      <c r="P17" s="126">
        <f t="shared" si="1"/>
        <v>-1</v>
      </c>
      <c r="R17" s="130">
        <f t="shared" si="2"/>
        <v>12</v>
      </c>
    </row>
    <row r="18" spans="1:18" x14ac:dyDescent="0.2">
      <c r="A18" s="218">
        <f t="shared" si="0"/>
        <v>13</v>
      </c>
      <c r="B18" s="55" t="s">
        <v>124</v>
      </c>
      <c r="C18" s="55" t="s">
        <v>125</v>
      </c>
      <c r="D18" s="55" t="s">
        <v>91</v>
      </c>
      <c r="E18" s="176">
        <v>28411</v>
      </c>
      <c r="F18" s="107" t="s">
        <v>92</v>
      </c>
      <c r="G18" s="62" t="s">
        <v>109</v>
      </c>
      <c r="H18" s="63">
        <v>2</v>
      </c>
      <c r="I18" s="64">
        <v>0.4375</v>
      </c>
      <c r="J18" s="114"/>
      <c r="K18" s="102">
        <v>19</v>
      </c>
      <c r="L18" s="102">
        <v>25</v>
      </c>
      <c r="M18" s="171">
        <v>5</v>
      </c>
      <c r="N18" s="229">
        <f>IF(COUNTA(A18:N18 B$5:M$46)=0,"",IF(COUNTA(A18:N18 B$5:I$46)+COUNTIF(A18:N18 E$5:E$46,"&gt;-2")&lt;9,"Inser. dati",IF(NOT(ISBLANK(A18:N18 J$5:J$46)),"Escluso",IF(dialogo!$J$4&lt;=1,IF(dialogo!$J$4=0,0,IF(ISNUMBER(A18:N18 M$5:M$46),A18:N18 M$5:M$46,"Inser. num")),IF(COUNTIF(A18:N18 K$5:M$46,"&gt;=0")+COUNTIF(A18:N18 K$5:M$46,"-")&lt;dialogo!$J$5,"Inser. num",IF(OR(K$5:K$46 A18:N18="-",L$5:L$46 A18:N18="-"),"No prova/e",IF(MIN(K$5:L$46 A18:N18)&lt;18,"Non Idoneo",SUM(K$5:M$46 A18:N18))))))))</f>
        <v>49</v>
      </c>
      <c r="P18" s="126">
        <f t="shared" si="1"/>
        <v>-1</v>
      </c>
      <c r="R18" s="130">
        <f t="shared" si="2"/>
        <v>13</v>
      </c>
    </row>
    <row r="19" spans="1:18" x14ac:dyDescent="0.2">
      <c r="A19" s="218">
        <f t="shared" si="0"/>
        <v>14</v>
      </c>
      <c r="B19" s="55" t="s">
        <v>126</v>
      </c>
      <c r="C19" s="55" t="s">
        <v>127</v>
      </c>
      <c r="D19" s="55" t="s">
        <v>128</v>
      </c>
      <c r="E19" s="176">
        <v>19703</v>
      </c>
      <c r="F19" s="107" t="s">
        <v>101</v>
      </c>
      <c r="G19" s="62" t="s">
        <v>105</v>
      </c>
      <c r="H19" s="63">
        <v>2</v>
      </c>
      <c r="I19" s="61">
        <v>0.45833333333333331</v>
      </c>
      <c r="J19" s="114"/>
      <c r="K19" s="102">
        <v>21</v>
      </c>
      <c r="L19" s="102">
        <v>24</v>
      </c>
      <c r="M19" s="171">
        <v>10</v>
      </c>
      <c r="N19" s="229">
        <f>IF(COUNTA(A19:N19 B$5:M$46)=0,"",IF(COUNTA(A19:N19 B$5:I$46)+COUNTIF(A19:N19 E$5:E$46,"&gt;-2")&lt;9,"Inser. dati",IF(NOT(ISBLANK(A19:N19 J$5:J$46)),"Escluso",IF(dialogo!$J$4&lt;=1,IF(dialogo!$J$4=0,0,IF(ISNUMBER(A19:N19 M$5:M$46),A19:N19 M$5:M$46,"Inser. num")),IF(COUNTIF(A19:N19 K$5:M$46,"&gt;=0")+COUNTIF(A19:N19 K$5:M$46,"-")&lt;dialogo!$J$5,"Inser. num",IF(OR(K$5:K$46 A19:N19="-",L$5:L$46 A19:N19="-"),"No prova/e",IF(MIN(K$5:L$46 A19:N19)&lt;18,"Non Idoneo",SUM(K$5:M$46 A19:N19))))))))</f>
        <v>55</v>
      </c>
      <c r="P19" s="126">
        <f t="shared" si="1"/>
        <v>-1</v>
      </c>
      <c r="R19" s="130">
        <f t="shared" si="2"/>
        <v>14</v>
      </c>
    </row>
    <row r="20" spans="1:18" x14ac:dyDescent="0.2">
      <c r="A20" s="218">
        <f t="shared" si="0"/>
        <v>15</v>
      </c>
      <c r="B20" s="55" t="s">
        <v>129</v>
      </c>
      <c r="C20" s="55" t="s">
        <v>130</v>
      </c>
      <c r="D20" s="55" t="s">
        <v>91</v>
      </c>
      <c r="E20" s="176">
        <v>22199</v>
      </c>
      <c r="F20" s="107" t="s">
        <v>92</v>
      </c>
      <c r="G20" s="62" t="s">
        <v>105</v>
      </c>
      <c r="H20" s="63">
        <v>36524</v>
      </c>
      <c r="I20" s="64">
        <v>0.375</v>
      </c>
      <c r="J20" s="114"/>
      <c r="K20" s="102">
        <v>28</v>
      </c>
      <c r="L20" s="102">
        <v>25</v>
      </c>
      <c r="M20" s="171">
        <v>5</v>
      </c>
      <c r="N20" s="229">
        <f>IF(COUNTA(A20:N20 B$5:M$46)=0,"",IF(COUNTA(A20:N20 B$5:I$46)+COUNTIF(A20:N20 E$5:E$46,"&gt;-2")&lt;9,"Inser. dati",IF(NOT(ISBLANK(A20:N20 J$5:J$46)),"Escluso",IF(dialogo!$J$4&lt;=1,IF(dialogo!$J$4=0,0,IF(ISNUMBER(A20:N20 M$5:M$46),A20:N20 M$5:M$46,"Inser. num")),IF(COUNTIF(A20:N20 K$5:M$46,"&gt;=0")+COUNTIF(A20:N20 K$5:M$46,"-")&lt;dialogo!$J$5,"Inser. num",IF(OR(K$5:K$46 A20:N20="-",L$5:L$46 A20:N20="-"),"No prova/e",IF(MIN(K$5:L$46 A20:N20)&lt;18,"Non Idoneo",SUM(K$5:M$46 A20:N20))))))))</f>
        <v>58</v>
      </c>
      <c r="P20" s="126">
        <f t="shared" si="1"/>
        <v>-1</v>
      </c>
      <c r="R20" s="130">
        <f t="shared" si="2"/>
        <v>15</v>
      </c>
    </row>
    <row r="21" spans="1:18" x14ac:dyDescent="0.2">
      <c r="A21" s="218">
        <f t="shared" si="0"/>
        <v>16</v>
      </c>
      <c r="B21" s="55" t="s">
        <v>131</v>
      </c>
      <c r="C21" s="55" t="s">
        <v>132</v>
      </c>
      <c r="D21" s="55" t="s">
        <v>91</v>
      </c>
      <c r="E21" s="176">
        <v>23334</v>
      </c>
      <c r="F21" s="107" t="s">
        <v>101</v>
      </c>
      <c r="G21" s="62" t="s">
        <v>133</v>
      </c>
      <c r="H21" s="63">
        <v>36525</v>
      </c>
      <c r="I21" s="64">
        <v>0.375</v>
      </c>
      <c r="J21" s="114"/>
      <c r="K21" s="102">
        <v>19</v>
      </c>
      <c r="L21" s="102">
        <v>19</v>
      </c>
      <c r="M21" s="171">
        <v>10</v>
      </c>
      <c r="N21" s="229">
        <f>IF(COUNTA(A21:N21 B$5:M$46)=0,"",IF(COUNTA(A21:N21 B$5:I$46)+COUNTIF(A21:N21 E$5:E$46,"&gt;-2")&lt;9,"Inser. dati",IF(NOT(ISBLANK(A21:N21 J$5:J$46)),"Escluso",IF(dialogo!$J$4&lt;=1,IF(dialogo!$J$4=0,0,IF(ISNUMBER(A21:N21 M$5:M$46),A21:N21 M$5:M$46,"Inser. num")),IF(COUNTIF(A21:N21 K$5:M$46,"&gt;=0")+COUNTIF(A21:N21 K$5:M$46,"-")&lt;dialogo!$J$5,"Inser. num",IF(OR(K$5:K$46 A21:N21="-",L$5:L$46 A21:N21="-"),"No prova/e",IF(MIN(K$5:L$46 A21:N21)&lt;18,"Non Idoneo",SUM(K$5:M$46 A21:N21))))))))</f>
        <v>48</v>
      </c>
      <c r="P21" s="126">
        <f t="shared" si="1"/>
        <v>-1</v>
      </c>
      <c r="R21" s="130">
        <f t="shared" si="2"/>
        <v>16</v>
      </c>
    </row>
    <row r="22" spans="1:18" x14ac:dyDescent="0.2">
      <c r="A22" s="218">
        <f t="shared" si="0"/>
        <v>17</v>
      </c>
      <c r="B22" s="55" t="s">
        <v>134</v>
      </c>
      <c r="C22" s="55" t="s">
        <v>98</v>
      </c>
      <c r="D22" s="55" t="s">
        <v>91</v>
      </c>
      <c r="E22" s="176">
        <v>26705</v>
      </c>
      <c r="F22" s="107" t="s">
        <v>101</v>
      </c>
      <c r="G22" s="62" t="s">
        <v>108</v>
      </c>
      <c r="H22" s="63">
        <v>36526</v>
      </c>
      <c r="I22" s="64">
        <v>0.375</v>
      </c>
      <c r="J22" s="114"/>
      <c r="K22" s="102">
        <v>18</v>
      </c>
      <c r="L22" s="102">
        <v>17</v>
      </c>
      <c r="M22" s="171">
        <v>10</v>
      </c>
      <c r="N22" s="229" t="str">
        <f>IF(COUNTA(A22:N22 B$5:M$46)=0,"",IF(COUNTA(A22:N22 B$5:I$46)+COUNTIF(A22:N22 E$5:E$46,"&gt;-2")&lt;9,"Inser. dati",IF(NOT(ISBLANK(A22:N22 J$5:J$46)),"Escluso",IF(dialogo!$J$4&lt;=1,IF(dialogo!$J$4=0,0,IF(ISNUMBER(A22:N22 M$5:M$46),A22:N22 M$5:M$46,"Inser. num")),IF(COUNTIF(A22:N22 K$5:M$46,"&gt;=0")+COUNTIF(A22:N22 K$5:M$46,"-")&lt;dialogo!$J$5,"Inser. num",IF(OR(K$5:K$46 A22:N22="-",L$5:L$46 A22:N22="-"),"No prova/e",IF(MIN(K$5:L$46 A22:N22)&lt;18,"Non Idoneo",SUM(K$5:M$46 A22:N22))))))))</f>
        <v>Non Idoneo</v>
      </c>
      <c r="P22" s="126">
        <f t="shared" si="1"/>
        <v>-1</v>
      </c>
      <c r="R22" s="130">
        <f t="shared" si="2"/>
        <v>17</v>
      </c>
    </row>
    <row r="23" spans="1:18" x14ac:dyDescent="0.2">
      <c r="A23" s="218">
        <f t="shared" si="0"/>
        <v>18</v>
      </c>
      <c r="B23" s="55" t="s">
        <v>135</v>
      </c>
      <c r="C23" s="55" t="s">
        <v>127</v>
      </c>
      <c r="D23" s="55" t="s">
        <v>91</v>
      </c>
      <c r="E23" s="176">
        <v>20837</v>
      </c>
      <c r="F23" s="107" t="s">
        <v>92</v>
      </c>
      <c r="G23" s="62" t="s">
        <v>91</v>
      </c>
      <c r="H23" s="63">
        <v>36527</v>
      </c>
      <c r="I23" s="64">
        <v>0.375</v>
      </c>
      <c r="J23" s="114"/>
      <c r="K23" s="102">
        <v>16</v>
      </c>
      <c r="L23" s="102">
        <v>17</v>
      </c>
      <c r="M23" s="171">
        <v>5</v>
      </c>
      <c r="N23" s="229" t="str">
        <f>IF(COUNTA(A23:N23 B$5:M$46)=0,"",IF(COUNTA(A23:N23 B$5:I$46)+COUNTIF(A23:N23 E$5:E$46,"&gt;-2")&lt;9,"Inser. dati",IF(NOT(ISBLANK(A23:N23 J$5:J$46)),"Escluso",IF(dialogo!$J$4&lt;=1,IF(dialogo!$J$4=0,0,IF(ISNUMBER(A23:N23 M$5:M$46),A23:N23 M$5:M$46,"Inser. num")),IF(COUNTIF(A23:N23 K$5:M$46,"&gt;=0")+COUNTIF(A23:N23 K$5:M$46,"-")&lt;dialogo!$J$5,"Inser. num",IF(OR(K$5:K$46 A23:N23="-",L$5:L$46 A23:N23="-"),"No prova/e",IF(MIN(K$5:L$46 A23:N23)&lt;18,"Non Idoneo",SUM(K$5:M$46 A23:N23))))))))</f>
        <v>Non Idoneo</v>
      </c>
      <c r="P23" s="126">
        <f t="shared" si="1"/>
        <v>-1</v>
      </c>
      <c r="R23" s="130">
        <f t="shared" si="2"/>
        <v>18</v>
      </c>
    </row>
    <row r="24" spans="1:18" x14ac:dyDescent="0.2">
      <c r="A24" s="218">
        <f t="shared" si="0"/>
        <v>19</v>
      </c>
      <c r="B24" s="55" t="s">
        <v>136</v>
      </c>
      <c r="C24" s="55" t="s">
        <v>137</v>
      </c>
      <c r="D24" s="55" t="s">
        <v>91</v>
      </c>
      <c r="E24" s="176">
        <v>21529</v>
      </c>
      <c r="F24" s="107" t="s">
        <v>92</v>
      </c>
      <c r="G24" s="62" t="s">
        <v>91</v>
      </c>
      <c r="H24" s="63">
        <v>2</v>
      </c>
      <c r="I24" s="64">
        <v>0.375</v>
      </c>
      <c r="J24" s="114" t="s">
        <v>168</v>
      </c>
      <c r="K24" s="102">
        <v>25</v>
      </c>
      <c r="L24" s="102">
        <v>24</v>
      </c>
      <c r="M24" s="171">
        <v>5</v>
      </c>
      <c r="N24" s="229" t="str">
        <f>IF(COUNTA(A24:N24 B$5:M$46)=0,"",IF(COUNTA(A24:N24 B$5:I$46)+COUNTIF(A24:N24 E$5:E$46,"&gt;-2")&lt;9,"Inser. dati",IF(NOT(ISBLANK(A24:N24 J$5:J$46)),"Escluso",IF(dialogo!$J$4&lt;=1,IF(dialogo!$J$4=0,0,IF(ISNUMBER(A24:N24 M$5:M$46),A24:N24 M$5:M$46,"Inser. num")),IF(COUNTIF(A24:N24 K$5:M$46,"&gt;=0")+COUNTIF(A24:N24 K$5:M$46,"-")&lt;dialogo!$J$5,"Inser. num",IF(OR(K$5:K$46 A24:N24="-",L$5:L$46 A24:N24="-"),"No prova/e",IF(MIN(K$5:L$46 A24:N24)&lt;18,"Non Idoneo",SUM(K$5:M$46 A24:N24))))))))</f>
        <v>Escluso</v>
      </c>
      <c r="P24" s="126">
        <f t="shared" si="1"/>
        <v>0</v>
      </c>
      <c r="R24" s="130">
        <f t="shared" si="2"/>
        <v>19</v>
      </c>
    </row>
    <row r="25" spans="1:18" x14ac:dyDescent="0.2">
      <c r="A25" s="218">
        <f t="shared" si="0"/>
        <v>20</v>
      </c>
      <c r="B25" s="55" t="s">
        <v>138</v>
      </c>
      <c r="C25" s="55" t="s">
        <v>139</v>
      </c>
      <c r="D25" s="55" t="s">
        <v>140</v>
      </c>
      <c r="E25" s="176">
        <v>19706</v>
      </c>
      <c r="F25" s="107" t="s">
        <v>92</v>
      </c>
      <c r="G25" s="62" t="s">
        <v>91</v>
      </c>
      <c r="H25" s="63">
        <v>2</v>
      </c>
      <c r="I25" s="61">
        <v>0.45833333333333331</v>
      </c>
      <c r="J25" s="114" t="s">
        <v>169</v>
      </c>
      <c r="K25" s="102"/>
      <c r="L25" s="102"/>
      <c r="M25" s="171"/>
      <c r="N25" s="229" t="str">
        <f>IF(COUNTA(A25:N25 B$5:M$46)=0,"",IF(COUNTA(A25:N25 B$5:I$46)+COUNTIF(A25:N25 E$5:E$46,"&gt;-2")&lt;9,"Inser. dati",IF(NOT(ISBLANK(A25:N25 J$5:J$46)),"Escluso",IF(dialogo!$J$4&lt;=1,IF(dialogo!$J$4=0,0,IF(ISNUMBER(A25:N25 M$5:M$46),A25:N25 M$5:M$46,"Inser. num")),IF(COUNTIF(A25:N25 K$5:M$46,"&gt;=0")+COUNTIF(A25:N25 K$5:M$46,"-")&lt;dialogo!$J$5,"Inser. num",IF(OR(K$5:K$46 A25:N25="-",L$5:L$46 A25:N25="-"),"No prova/e",IF(MIN(K$5:L$46 A25:N25)&lt;18,"Non Idoneo",SUM(K$5:M$46 A25:N25))))))))</f>
        <v>Escluso</v>
      </c>
      <c r="P25" s="126">
        <f t="shared" si="1"/>
        <v>0</v>
      </c>
      <c r="R25" s="130">
        <f t="shared" si="2"/>
        <v>20</v>
      </c>
    </row>
    <row r="26" spans="1:18" x14ac:dyDescent="0.2">
      <c r="A26" s="218">
        <f t="shared" si="0"/>
        <v>21</v>
      </c>
      <c r="B26" s="55" t="s">
        <v>141</v>
      </c>
      <c r="C26" s="55" t="s">
        <v>142</v>
      </c>
      <c r="D26" s="55" t="s">
        <v>91</v>
      </c>
      <c r="E26" s="176">
        <v>22199</v>
      </c>
      <c r="F26" s="107" t="s">
        <v>92</v>
      </c>
      <c r="G26" s="62" t="s">
        <v>91</v>
      </c>
      <c r="H26" s="63">
        <v>2</v>
      </c>
      <c r="I26" s="64">
        <v>0.39583333333333331</v>
      </c>
      <c r="J26" s="257"/>
      <c r="K26" s="102">
        <v>18</v>
      </c>
      <c r="L26" s="102">
        <v>19</v>
      </c>
      <c r="M26" s="171">
        <v>5</v>
      </c>
      <c r="N26" s="229">
        <f>IF(COUNTA(A26:N26 B$5:M$46)=0,"",IF(COUNTA(A26:N26 B$5:I$46)+COUNTIF(A26:N26 E$5:E$46,"&gt;-2")&lt;9,"Inser. dati",IF(NOT(ISBLANK(A26:N26 J$5:J$46)),"Escluso",IF(dialogo!$J$4&lt;=1,IF(dialogo!$J$4=0,0,IF(ISNUMBER(A26:N26 M$5:M$46),A26:N26 M$5:M$46,"Inser. num")),IF(COUNTIF(A26:N26 K$5:M$46,"&gt;=0")+COUNTIF(A26:N26 K$5:M$46,"-")&lt;dialogo!$J$5,"Inser. num",IF(OR(K$5:K$46 A26:N26="-",L$5:L$46 A26:N26="-"),"No prova/e",IF(MIN(K$5:L$46 A26:N26)&lt;18,"Non Idoneo",SUM(K$5:M$46 A26:N26))))))))</f>
        <v>42</v>
      </c>
      <c r="P26" s="126">
        <f t="shared" si="1"/>
        <v>-1</v>
      </c>
      <c r="R26" s="130">
        <f t="shared" si="2"/>
        <v>21</v>
      </c>
    </row>
    <row r="27" spans="1:18" x14ac:dyDescent="0.2">
      <c r="A27" s="218">
        <f t="shared" si="0"/>
        <v>22</v>
      </c>
      <c r="B27" s="55" t="s">
        <v>143</v>
      </c>
      <c r="C27" s="55" t="s">
        <v>139</v>
      </c>
      <c r="D27" s="55" t="s">
        <v>140</v>
      </c>
      <c r="E27" s="176">
        <v>22046</v>
      </c>
      <c r="F27" s="107" t="s">
        <v>92</v>
      </c>
      <c r="G27" s="62" t="s">
        <v>109</v>
      </c>
      <c r="H27" s="63">
        <v>36524</v>
      </c>
      <c r="I27" s="64">
        <v>0.375</v>
      </c>
      <c r="J27" s="114"/>
      <c r="K27" s="102">
        <v>18</v>
      </c>
      <c r="L27" s="102">
        <v>18</v>
      </c>
      <c r="M27" s="171">
        <v>5</v>
      </c>
      <c r="N27" s="229">
        <f>IF(COUNTA(A27:N27 B$5:M$46)=0,"",IF(COUNTA(A27:N27 B$5:I$46)+COUNTIF(A27:N27 E$5:E$46,"&gt;-2")&lt;9,"Inser. dati",IF(NOT(ISBLANK(A27:N27 J$5:J$46)),"Escluso",IF(dialogo!$J$4&lt;=1,IF(dialogo!$J$4=0,0,IF(ISNUMBER(A27:N27 M$5:M$46),A27:N27 M$5:M$46,"Inser. num")),IF(COUNTIF(A27:N27 K$5:M$46,"&gt;=0")+COUNTIF(A27:N27 K$5:M$46,"-")&lt;dialogo!$J$5,"Inser. num",IF(OR(K$5:K$46 A27:N27="-",L$5:L$46 A27:N27="-"),"No prova/e",IF(MIN(K$5:L$46 A27:N27)&lt;18,"Non Idoneo",SUM(K$5:M$46 A27:N27))))))))</f>
        <v>41</v>
      </c>
      <c r="P27" s="126">
        <f t="shared" si="1"/>
        <v>-1</v>
      </c>
      <c r="R27" s="130">
        <f t="shared" si="2"/>
        <v>22</v>
      </c>
    </row>
    <row r="28" spans="1:18" x14ac:dyDescent="0.2">
      <c r="A28" s="218">
        <f t="shared" si="0"/>
        <v>23</v>
      </c>
      <c r="B28" s="55" t="s">
        <v>144</v>
      </c>
      <c r="C28" s="55" t="s">
        <v>145</v>
      </c>
      <c r="D28" s="55" t="s">
        <v>146</v>
      </c>
      <c r="E28" s="176">
        <v>19703</v>
      </c>
      <c r="F28" s="107" t="s">
        <v>92</v>
      </c>
      <c r="G28" s="62" t="s">
        <v>119</v>
      </c>
      <c r="H28" s="63">
        <v>36525</v>
      </c>
      <c r="I28" s="61">
        <v>0.45833333333333331</v>
      </c>
      <c r="J28" s="114"/>
      <c r="K28" s="102" t="s">
        <v>170</v>
      </c>
      <c r="L28" s="102">
        <v>23</v>
      </c>
      <c r="M28" s="171">
        <v>5</v>
      </c>
      <c r="N28" s="229" t="str">
        <f>IF(COUNTA(A28:N28 B$5:M$46)=0,"",IF(COUNTA(A28:N28 B$5:I$46)+COUNTIF(A28:N28 E$5:E$46,"&gt;-2")&lt;9,"Inser. dati",IF(NOT(ISBLANK(A28:N28 J$5:J$46)),"Escluso",IF(dialogo!$J$4&lt;=1,IF(dialogo!$J$4=0,0,IF(ISNUMBER(A28:N28 M$5:M$46),A28:N28 M$5:M$46,"Inser. num")),IF(COUNTIF(A28:N28 K$5:M$46,"&gt;=0")+COUNTIF(A28:N28 K$5:M$46,"-")&lt;dialogo!$J$5,"Inser. num",IF(OR(K$5:K$46 A28:N28="-",L$5:L$46 A28:N28="-"),"No prova/e",IF(MIN(K$5:L$46 A28:N28)&lt;18,"Non Idoneo",SUM(K$5:M$46 A28:N28))))))))</f>
        <v>No prova/e</v>
      </c>
      <c r="P28" s="126">
        <f t="shared" si="1"/>
        <v>-1</v>
      </c>
      <c r="R28" s="130">
        <f t="shared" si="2"/>
        <v>23</v>
      </c>
    </row>
    <row r="29" spans="1:18" x14ac:dyDescent="0.2">
      <c r="A29" s="218">
        <f t="shared" si="0"/>
        <v>24</v>
      </c>
      <c r="B29" s="55" t="s">
        <v>147</v>
      </c>
      <c r="C29" s="55" t="s">
        <v>148</v>
      </c>
      <c r="D29" s="55" t="s">
        <v>91</v>
      </c>
      <c r="E29" s="176">
        <v>20837</v>
      </c>
      <c r="F29" s="107" t="s">
        <v>101</v>
      </c>
      <c r="G29" s="62" t="s">
        <v>119</v>
      </c>
      <c r="H29" s="63">
        <v>36526</v>
      </c>
      <c r="I29" s="61">
        <v>0.45833333333333331</v>
      </c>
      <c r="J29" s="114"/>
      <c r="K29" s="102">
        <v>22</v>
      </c>
      <c r="L29" s="102">
        <v>22</v>
      </c>
      <c r="M29" s="171">
        <v>10</v>
      </c>
      <c r="N29" s="229">
        <f>IF(COUNTA(A29:N29 B$5:M$46)=0,"",IF(COUNTA(A29:N29 B$5:I$46)+COUNTIF(A29:N29 E$5:E$46,"&gt;-2")&lt;9,"Inser. dati",IF(NOT(ISBLANK(A29:N29 J$5:J$46)),"Escluso",IF(dialogo!$J$4&lt;=1,IF(dialogo!$J$4=0,0,IF(ISNUMBER(A29:N29 M$5:M$46),A29:N29 M$5:M$46,"Inser. num")),IF(COUNTIF(A29:N29 K$5:M$46,"&gt;=0")+COUNTIF(A29:N29 K$5:M$46,"-")&lt;dialogo!$J$5,"Inser. num",IF(OR(K$5:K$46 A29:N29="-",L$5:L$46 A29:N29="-"),"No prova/e",IF(MIN(K$5:L$46 A29:N29)&lt;18,"Non Idoneo",SUM(K$5:M$46 A29:N29))))))))</f>
        <v>54</v>
      </c>
      <c r="P29" s="126">
        <f t="shared" si="1"/>
        <v>-1</v>
      </c>
      <c r="R29" s="130">
        <f t="shared" si="2"/>
        <v>24</v>
      </c>
    </row>
    <row r="30" spans="1:18" x14ac:dyDescent="0.2">
      <c r="A30" s="218">
        <f t="shared" si="0"/>
        <v>25</v>
      </c>
      <c r="B30" s="55" t="s">
        <v>149</v>
      </c>
      <c r="C30" s="55" t="s">
        <v>150</v>
      </c>
      <c r="D30" s="55" t="s">
        <v>91</v>
      </c>
      <c r="E30" s="176">
        <v>21506</v>
      </c>
      <c r="F30" s="107" t="s">
        <v>101</v>
      </c>
      <c r="G30" s="62" t="s">
        <v>91</v>
      </c>
      <c r="H30" s="63">
        <v>36527</v>
      </c>
      <c r="I30" s="61">
        <v>0.45833333333333331</v>
      </c>
      <c r="J30" s="114"/>
      <c r="K30" s="102">
        <v>25</v>
      </c>
      <c r="L30" s="102">
        <v>20</v>
      </c>
      <c r="M30" s="171">
        <v>10</v>
      </c>
      <c r="N30" s="229">
        <f>IF(COUNTA(A30:N30 B$5:M$46)=0,"",IF(COUNTA(A30:N30 B$5:I$46)+COUNTIF(A30:N30 E$5:E$46,"&gt;-2")&lt;9,"Inser. dati",IF(NOT(ISBLANK(A30:N30 J$5:J$46)),"Escluso",IF(dialogo!$J$4&lt;=1,IF(dialogo!$J$4=0,0,IF(ISNUMBER(A30:N30 M$5:M$46),A30:N30 M$5:M$46,"Inser. num")),IF(COUNTIF(A30:N30 K$5:M$46,"&gt;=0")+COUNTIF(A30:N30 K$5:M$46,"-")&lt;dialogo!$J$5,"Inser. num",IF(OR(K$5:K$46 A30:N30="-",L$5:L$46 A30:N30="-"),"No prova/e",IF(MIN(K$5:L$46 A30:N30)&lt;18,"Non Idoneo",SUM(K$5:M$46 A30:N30))))))))</f>
        <v>55</v>
      </c>
      <c r="P30" s="126">
        <f t="shared" si="1"/>
        <v>-1</v>
      </c>
      <c r="R30" s="130">
        <f t="shared" si="2"/>
        <v>25</v>
      </c>
    </row>
    <row r="31" spans="1:18" x14ac:dyDescent="0.2">
      <c r="A31" s="218">
        <f t="shared" si="0"/>
        <v>26</v>
      </c>
      <c r="B31" s="55" t="s">
        <v>151</v>
      </c>
      <c r="C31" s="55" t="s">
        <v>152</v>
      </c>
      <c r="D31" s="55" t="s">
        <v>105</v>
      </c>
      <c r="E31" s="176">
        <v>28411</v>
      </c>
      <c r="F31" s="107" t="s">
        <v>101</v>
      </c>
      <c r="G31" s="62" t="s">
        <v>91</v>
      </c>
      <c r="H31" s="63">
        <v>2</v>
      </c>
      <c r="I31" s="61">
        <v>0.45833333333333331</v>
      </c>
      <c r="J31" s="114"/>
      <c r="K31" s="102">
        <v>24</v>
      </c>
      <c r="L31" s="102">
        <v>22</v>
      </c>
      <c r="M31" s="171">
        <v>10</v>
      </c>
      <c r="N31" s="229">
        <f>IF(COUNTA(A31:N31 B$5:M$46)=0,"",IF(COUNTA(A31:N31 B$5:I$46)+COUNTIF(A31:N31 E$5:E$46,"&gt;-2")&lt;9,"Inser. dati",IF(NOT(ISBLANK(A31:N31 J$5:J$46)),"Escluso",IF(dialogo!$J$4&lt;=1,IF(dialogo!$J$4=0,0,IF(ISNUMBER(A31:N31 M$5:M$46),A31:N31 M$5:M$46,"Inser. num")),IF(COUNTIF(A31:N31 K$5:M$46,"&gt;=0")+COUNTIF(A31:N31 K$5:M$46,"-")&lt;dialogo!$J$5,"Inser. num",IF(OR(K$5:K$46 A31:N31="-",L$5:L$46 A31:N31="-"),"No prova/e",IF(MIN(K$5:L$46 A31:N31)&lt;18,"Non Idoneo",SUM(K$5:M$46 A31:N31))))))))</f>
        <v>56</v>
      </c>
      <c r="P31" s="126">
        <f t="shared" si="1"/>
        <v>-1</v>
      </c>
      <c r="R31" s="130">
        <f t="shared" si="2"/>
        <v>26</v>
      </c>
    </row>
    <row r="32" spans="1:18" x14ac:dyDescent="0.2">
      <c r="A32" s="218">
        <f t="shared" si="0"/>
        <v>27</v>
      </c>
      <c r="B32" s="55" t="s">
        <v>153</v>
      </c>
      <c r="C32" s="55" t="s">
        <v>154</v>
      </c>
      <c r="D32" s="55" t="s">
        <v>91</v>
      </c>
      <c r="E32" s="176">
        <v>20837</v>
      </c>
      <c r="F32" s="107" t="s">
        <v>92</v>
      </c>
      <c r="G32" s="62" t="s">
        <v>91</v>
      </c>
      <c r="H32" s="63">
        <v>2</v>
      </c>
      <c r="I32" s="64">
        <v>0.54166666666666663</v>
      </c>
      <c r="J32" s="114"/>
      <c r="K32" s="102">
        <v>21</v>
      </c>
      <c r="L32" s="102">
        <v>25</v>
      </c>
      <c r="M32" s="171">
        <v>5</v>
      </c>
      <c r="N32" s="229">
        <f>IF(COUNTA(A32:N32 B$5:M$46)=0,"",IF(COUNTA(A32:N32 B$5:I$46)+COUNTIF(A32:N32 E$5:E$46,"&gt;-2")&lt;9,"Inser. dati",IF(NOT(ISBLANK(A32:N32 J$5:J$46)),"Escluso",IF(dialogo!$J$4&lt;=1,IF(dialogo!$J$4=0,0,IF(ISNUMBER(A32:N32 M$5:M$46),A32:N32 M$5:M$46,"Inser. num")),IF(COUNTIF(A32:N32 K$5:M$46,"&gt;=0")+COUNTIF(A32:N32 K$5:M$46,"-")&lt;dialogo!$J$5,"Inser. num",IF(OR(K$5:K$46 A32:N32="-",L$5:L$46 A32:N32="-"),"No prova/e",IF(MIN(K$5:L$46 A32:N32)&lt;18,"Non Idoneo",SUM(K$5:M$46 A32:N32))))))))</f>
        <v>51</v>
      </c>
      <c r="P32" s="126">
        <f t="shared" si="1"/>
        <v>-1</v>
      </c>
      <c r="R32" s="130">
        <f t="shared" si="2"/>
        <v>27</v>
      </c>
    </row>
    <row r="33" spans="1:18" x14ac:dyDescent="0.2">
      <c r="A33" s="218">
        <f t="shared" si="0"/>
        <v>28</v>
      </c>
      <c r="B33" s="55" t="s">
        <v>155</v>
      </c>
      <c r="C33" s="55" t="s">
        <v>156</v>
      </c>
      <c r="D33" s="55" t="s">
        <v>91</v>
      </c>
      <c r="E33" s="176">
        <v>19703</v>
      </c>
      <c r="F33" s="55" t="s">
        <v>92</v>
      </c>
      <c r="G33" s="62" t="s">
        <v>91</v>
      </c>
      <c r="H33" s="63">
        <v>2</v>
      </c>
      <c r="I33" s="64">
        <v>0.375</v>
      </c>
      <c r="J33" s="114"/>
      <c r="K33" s="102">
        <v>23</v>
      </c>
      <c r="L33" s="102">
        <v>24</v>
      </c>
      <c r="M33" s="171">
        <v>5</v>
      </c>
      <c r="N33" s="229">
        <f>IF(COUNTA(A33:N33 B$5:M$46)=0,"",IF(COUNTA(A33:N33 B$5:I$46)+COUNTIF(A33:N33 E$5:E$46,"&gt;-2")&lt;9,"Inser. dati",IF(NOT(ISBLANK(A33:N33 J$5:J$46)),"Escluso",IF(dialogo!$J$4&lt;=1,IF(dialogo!$J$4=0,0,IF(ISNUMBER(A33:N33 M$5:M$46),A33:N33 M$5:M$46,"Inser. num")),IF(COUNTIF(A33:N33 K$5:M$46,"&gt;=0")+COUNTIF(A33:N33 K$5:M$46,"-")&lt;dialogo!$J$5,"Inser. num",IF(OR(K$5:K$46 A33:N33="-",L$5:L$46 A33:N33="-"),"No prova/e",IF(MIN(K$5:L$46 A33:N33)&lt;18,"Non Idoneo",SUM(K$5:M$46 A33:N33))))))))</f>
        <v>52</v>
      </c>
      <c r="P33" s="126">
        <f t="shared" si="1"/>
        <v>-1</v>
      </c>
      <c r="R33" s="130">
        <f t="shared" si="2"/>
        <v>28</v>
      </c>
    </row>
    <row r="34" spans="1:18" x14ac:dyDescent="0.2">
      <c r="A34" s="218">
        <f t="shared" si="0"/>
        <v>29</v>
      </c>
      <c r="B34" s="55" t="s">
        <v>157</v>
      </c>
      <c r="C34" s="55" t="s">
        <v>158</v>
      </c>
      <c r="D34" s="55" t="s">
        <v>91</v>
      </c>
      <c r="E34" s="177">
        <v>28411</v>
      </c>
      <c r="F34" s="107" t="s">
        <v>92</v>
      </c>
      <c r="G34" s="62" t="s">
        <v>105</v>
      </c>
      <c r="H34" s="63">
        <v>36524</v>
      </c>
      <c r="I34" s="64">
        <v>0.375</v>
      </c>
      <c r="J34" s="114"/>
      <c r="K34" s="102">
        <v>18</v>
      </c>
      <c r="L34" s="102">
        <v>25</v>
      </c>
      <c r="M34" s="171">
        <v>5</v>
      </c>
      <c r="N34" s="229">
        <f>IF(COUNTA(A34:N34 B$5:M$46)=0,"",IF(COUNTA(A34:N34 B$5:I$46)+COUNTIF(A34:N34 E$5:E$46,"&gt;-2")&lt;9,"Inser. dati",IF(NOT(ISBLANK(A34:N34 J$5:J$46)),"Escluso",IF(dialogo!$J$4&lt;=1,IF(dialogo!$J$4=0,0,IF(ISNUMBER(A34:N34 M$5:M$46),A34:N34 M$5:M$46,"Inser. num")),IF(COUNTIF(A34:N34 K$5:M$46,"&gt;=0")+COUNTIF(A34:N34 K$5:M$46,"-")&lt;dialogo!$J$5,"Inser. num",IF(OR(K$5:K$46 A34:N34="-",L$5:L$46 A34:N34="-"),"No prova/e",IF(MIN(K$5:L$46 A34:N34)&lt;18,"Non Idoneo",SUM(K$5:M$46 A34:N34))))))))</f>
        <v>48</v>
      </c>
      <c r="P34" s="126">
        <f t="shared" si="1"/>
        <v>-1</v>
      </c>
      <c r="R34" s="130">
        <f t="shared" si="2"/>
        <v>29</v>
      </c>
    </row>
    <row r="35" spans="1:18" x14ac:dyDescent="0.2">
      <c r="A35" s="218">
        <f t="shared" si="0"/>
        <v>30</v>
      </c>
      <c r="B35" s="55" t="s">
        <v>159</v>
      </c>
      <c r="C35" s="55" t="s">
        <v>160</v>
      </c>
      <c r="D35" s="55" t="s">
        <v>112</v>
      </c>
      <c r="E35" s="177">
        <v>22199</v>
      </c>
      <c r="F35" s="107" t="s">
        <v>92</v>
      </c>
      <c r="G35" s="62" t="s">
        <v>119</v>
      </c>
      <c r="H35" s="63">
        <v>36525</v>
      </c>
      <c r="I35" s="61">
        <v>0.45833333333333331</v>
      </c>
      <c r="J35" s="114"/>
      <c r="K35" s="102">
        <v>21</v>
      </c>
      <c r="L35" s="102">
        <v>0</v>
      </c>
      <c r="M35" s="171">
        <v>5</v>
      </c>
      <c r="N35" s="229" t="str">
        <f>IF(COUNTA(A35:N35 B$5:M$46)=0,"",IF(COUNTA(A35:N35 B$5:I$46)+COUNTIF(A35:N35 E$5:E$46,"&gt;-2")&lt;9,"Inser. dati",IF(NOT(ISBLANK(A35:N35 J$5:J$46)),"Escluso",IF(dialogo!$J$4&lt;=1,IF(dialogo!$J$4=0,0,IF(ISNUMBER(A35:N35 M$5:M$46),A35:N35 M$5:M$46,"Inser. num")),IF(COUNTIF(A35:N35 K$5:M$46,"&gt;=0")+COUNTIF(A35:N35 K$5:M$46,"-")&lt;dialogo!$J$5,"Inser. num",IF(OR(K$5:K$46 A35:N35="-",L$5:L$46 A35:N35="-"),"No prova/e",IF(MIN(K$5:L$46 A35:N35)&lt;18,"Non Idoneo",SUM(K$5:M$46 A35:N35))))))))</f>
        <v>Non Idoneo</v>
      </c>
      <c r="P35" s="126">
        <f t="shared" si="1"/>
        <v>-1</v>
      </c>
      <c r="R35" s="130">
        <f t="shared" si="2"/>
        <v>30</v>
      </c>
    </row>
    <row r="36" spans="1:18" x14ac:dyDescent="0.2">
      <c r="A36" s="218">
        <f t="shared" si="0"/>
        <v>31</v>
      </c>
      <c r="B36" s="55" t="s">
        <v>161</v>
      </c>
      <c r="C36" s="55" t="s">
        <v>162</v>
      </c>
      <c r="D36" s="55" t="s">
        <v>163</v>
      </c>
      <c r="E36" s="177">
        <v>20837</v>
      </c>
      <c r="F36" s="107" t="s">
        <v>101</v>
      </c>
      <c r="G36" s="62" t="s">
        <v>164</v>
      </c>
      <c r="H36" s="63">
        <v>36526</v>
      </c>
      <c r="I36" s="61">
        <v>0.45833333333333331</v>
      </c>
      <c r="J36" s="114"/>
      <c r="K36" s="102">
        <v>20</v>
      </c>
      <c r="L36" s="102" t="s">
        <v>170</v>
      </c>
      <c r="M36" s="171">
        <v>10</v>
      </c>
      <c r="N36" s="229" t="str">
        <f>IF(COUNTA(A36:N36 B$5:M$46)=0,"",IF(COUNTA(A36:N36 B$5:I$46)+COUNTIF(A36:N36 E$5:E$46,"&gt;-2")&lt;9,"Inser. dati",IF(NOT(ISBLANK(A36:N36 J$5:J$46)),"Escluso",IF(dialogo!$J$4&lt;=1,IF(dialogo!$J$4=0,0,IF(ISNUMBER(A36:N36 M$5:M$46),A36:N36 M$5:M$46,"Inser. num")),IF(COUNTIF(A36:N36 K$5:M$46,"&gt;=0")+COUNTIF(A36:N36 K$5:M$46,"-")&lt;dialogo!$J$5,"Inser. num",IF(OR(K$5:K$46 A36:N36="-",L$5:L$46 A36:N36="-"),"No prova/e",IF(MIN(K$5:L$46 A36:N36)&lt;18,"Non Idoneo",SUM(K$5:M$46 A36:N36))))))))</f>
        <v>No prova/e</v>
      </c>
      <c r="P36" s="126">
        <f t="shared" si="1"/>
        <v>-1</v>
      </c>
      <c r="R36" s="130">
        <f t="shared" si="2"/>
        <v>31</v>
      </c>
    </row>
    <row r="37" spans="1:18" x14ac:dyDescent="0.2">
      <c r="A37" s="218">
        <f t="shared" si="0"/>
        <v>32</v>
      </c>
      <c r="B37" s="55" t="s">
        <v>165</v>
      </c>
      <c r="C37" s="55" t="s">
        <v>166</v>
      </c>
      <c r="D37" s="55" t="s">
        <v>91</v>
      </c>
      <c r="E37" s="177">
        <v>28411</v>
      </c>
      <c r="F37" s="55" t="s">
        <v>92</v>
      </c>
      <c r="G37" s="62" t="s">
        <v>105</v>
      </c>
      <c r="H37" s="63">
        <v>36527</v>
      </c>
      <c r="I37" s="61">
        <v>0.45833333333333331</v>
      </c>
      <c r="J37" s="114"/>
      <c r="K37" s="102">
        <v>20</v>
      </c>
      <c r="L37" s="102">
        <v>25</v>
      </c>
      <c r="M37" s="171">
        <v>5</v>
      </c>
      <c r="N37" s="229">
        <f>IF(COUNTA(A37:N37 B$5:M$46)=0,"",IF(COUNTA(A37:N37 B$5:I$46)+COUNTIF(A37:N37 E$5:E$46,"&gt;-2")&lt;9,"Inser. dati",IF(NOT(ISBLANK(A37:N37 J$5:J$46)),"Escluso",IF(dialogo!$J$4&lt;=1,IF(dialogo!$J$4=0,0,IF(ISNUMBER(A37:N37 M$5:M$46),A37:N37 M$5:M$46,"Inser. num")),IF(COUNTIF(A37:N37 K$5:M$46,"&gt;=0")+COUNTIF(A37:N37 K$5:M$46,"-")&lt;dialogo!$J$5,"Inser. num",IF(OR(K$5:K$46 A37:N37="-",L$5:L$46 A37:N37="-"),"No prova/e",IF(MIN(K$5:L$46 A37:N37)&lt;18,"Non Idoneo",SUM(K$5:M$46 A37:N37))))))))</f>
        <v>50</v>
      </c>
      <c r="P37" s="126">
        <f t="shared" si="1"/>
        <v>-1</v>
      </c>
      <c r="R37" s="130">
        <f t="shared" si="2"/>
        <v>32</v>
      </c>
    </row>
    <row r="38" spans="1:18" x14ac:dyDescent="0.2">
      <c r="A38" s="218">
        <f t="shared" si="0"/>
        <v>33</v>
      </c>
      <c r="B38" s="55"/>
      <c r="C38" s="55"/>
      <c r="D38" s="55"/>
      <c r="E38" s="177"/>
      <c r="F38" s="55"/>
      <c r="G38" s="62"/>
      <c r="H38" s="63"/>
      <c r="I38" s="64"/>
      <c r="J38" s="114"/>
      <c r="K38" s="102"/>
      <c r="L38" s="102"/>
      <c r="M38" s="171"/>
      <c r="N38" s="229" t="str">
        <f>IF(COUNTA(A38:N38 B$5:M$46)=0,"",IF(COUNTA(A38:N38 B$5:I$46)+COUNTIF(A38:N38 E$5:E$46,"&gt;-2")&lt;9,"Inser. dati",IF(NOT(ISBLANK(A38:N38 J$5:J$46)),"Escluso",IF(dialogo!$J$4&lt;=1,IF(dialogo!$J$4=0,0,IF(ISNUMBER(A38:N38 M$5:M$46),A38:N38 M$5:M$46,"Inser. num")),IF(COUNTIF(A38:N38 K$5:M$46,"&gt;=0")+COUNTIF(A38:N38 K$5:M$46,"-")&lt;dialogo!$J$5,"Inser. num",IF(OR(K$5:K$46 A38:N38="-",L$5:L$46 A38:N38="-"),"No prova/e",IF(MIN(K$5:L$46 A38:N38)&lt;18,"Non Idoneo",SUM(K$5:M$46 A38:N38))))))))</f>
        <v/>
      </c>
      <c r="P38" s="126">
        <f t="shared" si="1"/>
        <v>0</v>
      </c>
      <c r="R38" s="130" t="str">
        <f t="shared" si="2"/>
        <v/>
      </c>
    </row>
    <row r="39" spans="1:18" x14ac:dyDescent="0.2">
      <c r="A39" s="218">
        <f t="shared" si="0"/>
        <v>34</v>
      </c>
      <c r="B39" s="55"/>
      <c r="C39" s="55"/>
      <c r="D39" s="55"/>
      <c r="E39" s="177"/>
      <c r="F39" s="55"/>
      <c r="G39" s="62"/>
      <c r="H39" s="63"/>
      <c r="I39" s="64"/>
      <c r="J39" s="114"/>
      <c r="K39" s="102"/>
      <c r="L39" s="102"/>
      <c r="M39" s="171"/>
      <c r="N39" s="229" t="str">
        <f>IF(COUNTA(A39:N39 B$5:M$46)=0,"",IF(COUNTA(A39:N39 B$5:I$46)+COUNTIF(A39:N39 E$5:E$46,"&gt;-2")&lt;9,"Inser. dati",IF(NOT(ISBLANK(A39:N39 J$5:J$46)),"Escluso",IF(dialogo!$J$4&lt;=1,IF(dialogo!$J$4=0,0,IF(ISNUMBER(A39:N39 M$5:M$46),A39:N39 M$5:M$46,"Inser. num")),IF(COUNTIF(A39:N39 K$5:M$46,"&gt;=0")+COUNTIF(A39:N39 K$5:M$46,"-")&lt;dialogo!$J$5,"Inser. num",IF(OR(K$5:K$46 A39:N39="-",L$5:L$46 A39:N39="-"),"No prova/e",IF(MIN(K$5:L$46 A39:N39)&lt;18,"Non Idoneo",SUM(K$5:M$46 A39:N39))))))))</f>
        <v/>
      </c>
      <c r="P39" s="126">
        <f t="shared" si="1"/>
        <v>0</v>
      </c>
      <c r="R39" s="130" t="str">
        <f t="shared" si="2"/>
        <v/>
      </c>
    </row>
    <row r="40" spans="1:18" x14ac:dyDescent="0.2">
      <c r="A40" s="218">
        <f t="shared" si="0"/>
        <v>35</v>
      </c>
      <c r="B40" s="55"/>
      <c r="C40" s="55"/>
      <c r="D40" s="55"/>
      <c r="E40" s="177"/>
      <c r="F40" s="55"/>
      <c r="G40" s="62"/>
      <c r="H40" s="63"/>
      <c r="I40" s="64"/>
      <c r="J40" s="114"/>
      <c r="K40" s="102"/>
      <c r="L40" s="102"/>
      <c r="M40" s="171"/>
      <c r="N40" s="229" t="str">
        <f>IF(COUNTA(A40:N40 B$5:M$46)=0,"",IF(COUNTA(A40:N40 B$5:I$46)+COUNTIF(A40:N40 E$5:E$46,"&gt;-2")&lt;9,"Inser. dati",IF(NOT(ISBLANK(A40:N40 J$5:J$46)),"Escluso",IF(dialogo!$J$4&lt;=1,IF(dialogo!$J$4=0,0,IF(ISNUMBER(A40:N40 M$5:M$46),A40:N40 M$5:M$46,"Inser. num")),IF(COUNTIF(A40:N40 K$5:M$46,"&gt;=0")+COUNTIF(A40:N40 K$5:M$46,"-")&lt;dialogo!$J$5,"Inser. num",IF(OR(K$5:K$46 A40:N40="-",L$5:L$46 A40:N40="-"),"No prova/e",IF(MIN(K$5:L$46 A40:N40)&lt;18,"Non Idoneo",SUM(K$5:M$46 A40:N40))))))))</f>
        <v/>
      </c>
      <c r="P40" s="126">
        <f t="shared" si="1"/>
        <v>0</v>
      </c>
      <c r="R40" s="130" t="str">
        <f t="shared" si="2"/>
        <v/>
      </c>
    </row>
    <row r="41" spans="1:18" x14ac:dyDescent="0.2">
      <c r="A41" s="218">
        <f t="shared" si="0"/>
        <v>36</v>
      </c>
      <c r="B41" s="55"/>
      <c r="C41" s="55"/>
      <c r="D41" s="55"/>
      <c r="E41" s="177"/>
      <c r="F41" s="55"/>
      <c r="G41" s="62"/>
      <c r="H41" s="63"/>
      <c r="I41" s="64"/>
      <c r="J41" s="114"/>
      <c r="K41" s="171"/>
      <c r="L41" s="171"/>
      <c r="M41" s="171"/>
      <c r="N41" s="229" t="str">
        <f>IF(COUNTA(A41:N41 B$5:M$46)=0,"",IF(COUNTA(A41:N41 B$5:I$46)+COUNTIF(A41:N41 E$5:E$46,"&gt;-2")&lt;9,"Inser. dati",IF(NOT(ISBLANK(A41:N41 J$5:J$46)),"Escluso",IF(dialogo!$J$4&lt;=1,IF(dialogo!$J$4=0,0,IF(ISNUMBER(A41:N41 M$5:M$46),A41:N41 M$5:M$46,"Inser. num")),IF(COUNTIF(A41:N41 K$5:M$46,"&gt;=0")+COUNTIF(A41:N41 K$5:M$46,"-")&lt;dialogo!$J$5,"Inser. num",IF(OR(K$5:K$46 A41:N41="-",L$5:L$46 A41:N41="-"),"No prova/e",IF(MIN(K$5:L$46 A41:N41)&lt;18,"Non Idoneo",SUM(K$5:M$46 A41:N41))))))))</f>
        <v/>
      </c>
      <c r="P41" s="126">
        <f t="shared" si="1"/>
        <v>0</v>
      </c>
      <c r="R41" s="130" t="str">
        <f t="shared" si="2"/>
        <v/>
      </c>
    </row>
    <row r="42" spans="1:18" x14ac:dyDescent="0.2">
      <c r="A42" s="219">
        <f t="shared" si="0"/>
        <v>37</v>
      </c>
      <c r="B42" s="147"/>
      <c r="C42" s="147"/>
      <c r="D42" s="147"/>
      <c r="E42" s="178"/>
      <c r="F42" s="147"/>
      <c r="G42" s="148"/>
      <c r="H42" s="149"/>
      <c r="I42" s="150"/>
      <c r="J42" s="151"/>
      <c r="K42" s="172"/>
      <c r="L42" s="172"/>
      <c r="M42" s="172"/>
      <c r="N42" s="230" t="str">
        <f>IF(COUNTA(A42:N42 B$5:M$46)=0,"",IF(COUNTA(A42:N42 B$5:I$46)+COUNTIF(A42:N42 E$5:E$46,"&gt;-2")&lt;9,"Inser. dati",IF(NOT(ISBLANK(A42:N42 J$5:J$46)),"Escluso",IF(dialogo!$J$4&lt;=1,IF(dialogo!$J$4=0,0,IF(ISNUMBER(A42:N42 M$5:M$46),A42:N42 M$5:M$46,"Inser. num")),IF(COUNTIF(A42:N42 K$5:M$46,"&gt;=0")+COUNTIF(A42:N42 K$5:M$46,"-")&lt;dialogo!$J$5,"Inser. num",IF(OR(K$5:K$46 A42:N42="-",L$5:L$46 A42:N42="-"),"No prova/e",IF(MIN(K$5:L$46 A42:N42)&lt;18,"Non Idoneo",SUM(K$5:M$46 A42:N42))))))))</f>
        <v/>
      </c>
      <c r="P42" s="126">
        <f t="shared" si="1"/>
        <v>0</v>
      </c>
      <c r="R42" s="130" t="str">
        <f t="shared" si="2"/>
        <v/>
      </c>
    </row>
    <row r="43" spans="1:18" x14ac:dyDescent="0.2">
      <c r="A43" s="218">
        <f t="shared" si="0"/>
        <v>38</v>
      </c>
      <c r="B43" s="55"/>
      <c r="C43" s="55"/>
      <c r="D43" s="55"/>
      <c r="E43" s="177"/>
      <c r="F43" s="55"/>
      <c r="G43" s="62"/>
      <c r="H43" s="63"/>
      <c r="I43" s="64"/>
      <c r="J43" s="114"/>
      <c r="K43" s="110"/>
      <c r="L43" s="110"/>
      <c r="M43" s="110"/>
      <c r="N43" s="229" t="str">
        <f>IF(COUNTA(A43:N43 B$5:M$46)=0,"",IF(COUNTA(A43:N43 B$5:I$46)+COUNTIF(A43:N43 E$5:E$46,"&gt;-2")&lt;9,"Inser. dati",IF(NOT(ISBLANK(A43:N43 J$5:J$46)),"Escluso",IF(dialogo!$J$4&lt;=1,IF(dialogo!$J$4=0,0,IF(ISNUMBER(A43:N43 M$5:M$46),A43:N43 M$5:M$46,"Inser. num")),IF(COUNTIF(A43:N43 K$5:M$46,"&gt;=0")+COUNTIF(A43:N43 K$5:M$46,"-")&lt;dialogo!$J$5,"Inser. num",IF(OR(K$5:K$46 A43:N43="-",L$5:L$46 A43:N43="-"),"No prova/e",IF(MIN(K$5:L$46 A43:N43)&lt;18,"Non Idoneo",SUM(K$5:M$46 A43:N43))))))))</f>
        <v/>
      </c>
      <c r="P43" s="126">
        <f t="shared" si="1"/>
        <v>0</v>
      </c>
      <c r="R43" s="130" t="str">
        <f t="shared" si="2"/>
        <v/>
      </c>
    </row>
    <row r="44" spans="1:18" x14ac:dyDescent="0.2">
      <c r="A44" s="218">
        <f t="shared" si="0"/>
        <v>39</v>
      </c>
      <c r="B44" s="55"/>
      <c r="C44" s="55"/>
      <c r="D44" s="55"/>
      <c r="E44" s="177"/>
      <c r="F44" s="55"/>
      <c r="G44" s="62"/>
      <c r="H44" s="63"/>
      <c r="I44" s="64"/>
      <c r="J44" s="114"/>
      <c r="K44" s="110"/>
      <c r="L44" s="110"/>
      <c r="M44" s="110"/>
      <c r="N44" s="167" t="str">
        <f>IF(COUNTA(A44:N44 B$5:M$46)=0,"",IF(COUNTA(A44:N44 B$5:I$46)+COUNTIF(A44:N44 E$5:E$46,"&gt;-2")&lt;9,"Inser. dati",IF(NOT(ISBLANK(A44:N44 J$5:J$46)),"Escluso",IF(dialogo!$J$4&lt;=1,IF(dialogo!$J$4=0,0,IF(ISNUMBER(A44:N44 M$5:M$46),A44:N44 M$5:M$46,"Inser. num")),IF(COUNTIF(A44:N44 K$5:M$46,"&gt;=0")+COUNTIF(A44:N44 K$5:M$46,"-")&lt;dialogo!$J$5,"Inser. num",IF(OR(K$5:K$46 A44:N44="-",L$5:L$46 A44:N44="-"),"No prova/e",IF(MIN(K$5:L$46 A44:N44)&lt;18,"Non Idoneo",SUM(K$5:M$46 A44:N44))))))))</f>
        <v/>
      </c>
      <c r="P44" s="126">
        <f t="shared" si="1"/>
        <v>0</v>
      </c>
      <c r="R44" s="130" t="str">
        <f t="shared" si="2"/>
        <v/>
      </c>
    </row>
    <row r="45" spans="1:18" x14ac:dyDescent="0.2">
      <c r="A45" s="218">
        <f t="shared" si="0"/>
        <v>40</v>
      </c>
      <c r="B45" s="55"/>
      <c r="C45" s="55"/>
      <c r="D45" s="55"/>
      <c r="E45" s="177"/>
      <c r="F45" s="55"/>
      <c r="G45" s="62"/>
      <c r="H45" s="63"/>
      <c r="I45" s="64"/>
      <c r="J45" s="114"/>
      <c r="K45" s="110"/>
      <c r="L45" s="110"/>
      <c r="M45" s="110"/>
      <c r="N45" s="167" t="str">
        <f>IF(COUNTA(A45:N45 B$5:M$46)=0,"",IF(COUNTA(A45:N45 B$5:I$46)+COUNTIF(A45:N45 E$5:E$46,"&gt;-2")&lt;9,"Inser. dati",IF(NOT(ISBLANK(A45:N45 J$5:J$46)),"Escluso",IF(dialogo!$J$4&lt;=1,IF(dialogo!$J$4=0,0,IF(ISNUMBER(A45:N45 M$5:M$46),A45:N45 M$5:M$46,"Inser. num")),IF(COUNTIF(A45:N45 K$5:M$46,"&gt;=0")+COUNTIF(A45:N45 K$5:M$46,"-")&lt;dialogo!$J$5,"Inser. num",IF(OR(K$5:K$46 A45:N45="-",L$5:L$46 A45:N45="-"),"No prova/e",IF(MIN(K$5:L$46 A45:N45)&lt;18,"Non Idoneo",SUM(K$5:M$46 A45:N45))))))))</f>
        <v/>
      </c>
      <c r="P45" s="126">
        <f>OR(N45="Escluso",N45="")-1</f>
        <v>0</v>
      </c>
      <c r="R45" s="130" t="str">
        <f>IF(N45="","",ROW()-ROW($N$5))</f>
        <v/>
      </c>
    </row>
    <row r="46" spans="1:18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</row>
    <row r="47" spans="1:18" ht="14.25" x14ac:dyDescent="0.2">
      <c r="A47" s="8" t="s">
        <v>6</v>
      </c>
      <c r="B47" s="174"/>
      <c r="G47" s="364" t="s">
        <v>36</v>
      </c>
      <c r="H47" s="364"/>
      <c r="I47" s="364"/>
      <c r="J47" s="364"/>
    </row>
    <row r="48" spans="1:18" x14ac:dyDescent="0.2">
      <c r="A48" s="13"/>
      <c r="B48" s="12"/>
      <c r="C48" s="14"/>
      <c r="D48" s="14"/>
      <c r="E48" s="14"/>
      <c r="F48" s="14"/>
      <c r="G48" s="15"/>
      <c r="H48" s="15"/>
      <c r="I48" s="15"/>
      <c r="J48" s="15"/>
    </row>
    <row r="49" spans="1:10" x14ac:dyDescent="0.2">
      <c r="A49" s="2"/>
      <c r="B49" s="2"/>
      <c r="C49" s="2"/>
      <c r="D49" s="2"/>
      <c r="E49" s="2"/>
      <c r="F49" s="2"/>
      <c r="G49" s="2"/>
      <c r="H49" s="28"/>
      <c r="I49" s="28"/>
      <c r="J49" s="3"/>
    </row>
    <row r="50" spans="1:10" x14ac:dyDescent="0.2">
      <c r="A50" s="8"/>
      <c r="B50" s="2"/>
      <c r="C50" s="2"/>
      <c r="D50" s="2"/>
      <c r="E50" s="2"/>
      <c r="F50" s="2"/>
      <c r="G50" s="42"/>
      <c r="H50" s="43"/>
      <c r="I50" s="43"/>
      <c r="J50" s="44"/>
    </row>
    <row r="51" spans="1:10" x14ac:dyDescent="0.2">
      <c r="A51" s="2"/>
      <c r="B51" s="2"/>
      <c r="C51" s="2"/>
      <c r="D51" s="2"/>
      <c r="E51" s="2"/>
      <c r="F51" s="2"/>
      <c r="G51" s="2"/>
      <c r="H51" s="2"/>
      <c r="I51" s="2"/>
      <c r="J51" s="2"/>
    </row>
  </sheetData>
  <sheetProtection password="C077" sheet="1" objects="1" scenarios="1"/>
  <mergeCells count="4">
    <mergeCell ref="A1:J1"/>
    <mergeCell ref="H5:I5"/>
    <mergeCell ref="G47:J47"/>
    <mergeCell ref="I3:J3"/>
  </mergeCells>
  <phoneticPr fontId="0" type="noConversion"/>
  <conditionalFormatting sqref="K6:L45">
    <cfRule type="expression" dxfId="18" priority="6" stopIfTrue="1">
      <formula>K$1-1</formula>
    </cfRule>
    <cfRule type="cellIs" dxfId="17" priority="7" stopIfTrue="1" operator="lessThan">
      <formula>18</formula>
    </cfRule>
  </conditionalFormatting>
  <conditionalFormatting sqref="M6:M45">
    <cfRule type="expression" dxfId="16" priority="8" stopIfTrue="1">
      <formula>M$1-1</formula>
    </cfRule>
  </conditionalFormatting>
  <conditionalFormatting sqref="K5:M5">
    <cfRule type="expression" dxfId="15" priority="9" stopIfTrue="1">
      <formula>K$1-1</formula>
    </cfRule>
  </conditionalFormatting>
  <conditionalFormatting sqref="N6:N45">
    <cfRule type="cellIs" dxfId="14" priority="4" stopIfTrue="1" operator="equal">
      <formula>"Non Idoneo"</formula>
    </cfRule>
    <cfRule type="expression" dxfId="13" priority="5" stopIfTrue="1">
      <formula>(N6&gt;"Ins")*(N6&lt;"j")</formula>
    </cfRule>
  </conditionalFormatting>
  <dataValidations count="6">
    <dataValidation type="date" allowBlank="1" showInputMessage="1" showErrorMessage="1" errorTitle="Inserimento data" error="Inserire la data nella forma di data es.:  3/7/1975" sqref="E6:E45 H6:H45">
      <formula1>1</formula1>
      <formula2>2958465</formula2>
    </dataValidation>
    <dataValidation type="time" allowBlank="1" showInputMessage="1" showErrorMessage="1" errorTitle="Inserimento dati" error="Inserire l'ora nella forma: 7.24" sqref="I6:I45">
      <formula1>0</formula1>
      <formula2>0.999305555555556</formula2>
    </dataValidation>
    <dataValidation type="whole" allowBlank="1" showErrorMessage="1" errorTitle="Convalida dati" error="Inserire un numero intero da 0 a 20." sqref="M6:M45">
      <formula1>0</formula1>
      <formula2>20</formula2>
    </dataValidation>
    <dataValidation type="custom" showErrorMessage="1" errorTitle="Convalida dati" error="Inserire un numero intero da 0 a 30._x000a_Per chi non ha sostenuto la prova_x000a_inserire il simbolo &quot;-&quot; (meno)." sqref="K6:L45">
      <formula1>IF((K6&gt;=0)*(K6&lt;=30),K6-INT(K6)=0,K6="-")</formula1>
    </dataValidation>
    <dataValidation type="custom" allowBlank="1" showInputMessage="1" showErrorMessage="1" errorTitle="Convalida dati" error="Inserire del testo (almeno 2 caratteri) che inizi in forma alfabetica." sqref="B6:D45 F6:G45">
      <formula1>(B6&gt;="A")*(B6&lt;FALSE)*(LEN(B6)&gt;1)</formula1>
    </dataValidation>
    <dataValidation type="custom" allowBlank="1" showInputMessage="1" showErrorMessage="1" errorTitle="Convalida dati" error="Inserire del testo (almeno 4 caratteri) che non inizi con spazio, caratt. speciali o interpunzioni._x000a_Sono ammessi all'inizio del testo i segni &quot;&lt;&quot;, &quot;&gt;&quot;." sqref="J6:J45">
      <formula1>(J6&gt;="&lt;")*(J6&lt;FALSE)*(LEN(J6)&gt;3)</formula1>
    </dataValidation>
  </dataValidations>
  <printOptions horizontalCentered="1"/>
  <pageMargins left="0.49" right="0.51" top="0.51181102362204722" bottom="0.6692913385826772" header="0.31496062992125984" footer="0.31496062992125984"/>
  <pageSetup paperSize="9" orientation="landscape" horizontalDpi="300" verticalDpi="300" r:id="rId1"/>
  <headerFooter alignWithMargins="0">
    <oddHeader>&amp;RAllegato 24A</oddHeader>
    <oddFooter>&amp;R&amp;A    pag. &amp;P di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51"/>
  <sheetViews>
    <sheetView showGridLines="0" showRowColHeaders="0" zoomScaleNormal="100" workbookViewId="0">
      <pane ySplit="5" topLeftCell="A237" activePane="bottomLeft" state="frozen"/>
      <selection activeCell="D5" sqref="D5"/>
      <selection pane="bottomLeft" activeCell="D3" sqref="D3"/>
    </sheetView>
  </sheetViews>
  <sheetFormatPr defaultRowHeight="12.75" x14ac:dyDescent="0.2"/>
  <cols>
    <col min="1" max="1" width="4.85546875" bestFit="1" customWidth="1"/>
    <col min="2" max="3" width="26.7109375" customWidth="1"/>
    <col min="4" max="4" width="20.7109375" customWidth="1"/>
    <col min="5" max="5" width="10.7109375" customWidth="1"/>
    <col min="6" max="8" width="9.7109375" customWidth="1"/>
    <col min="9" max="9" width="10.140625" bestFit="1" customWidth="1"/>
    <col min="10" max="10" width="9.7109375" customWidth="1"/>
    <col min="11" max="11" width="2.140625" customWidth="1"/>
    <col min="12" max="12" width="7.28515625" bestFit="1" customWidth="1"/>
    <col min="13" max="13" width="6.5703125" bestFit="1" customWidth="1"/>
    <col min="14" max="14" width="7.28515625" customWidth="1"/>
  </cols>
  <sheetData>
    <row r="1" spans="1:16" ht="24" customHeight="1" x14ac:dyDescent="0.2">
      <c r="A1" s="366" t="s">
        <v>35</v>
      </c>
      <c r="B1" s="367"/>
      <c r="C1" s="367"/>
      <c r="D1" s="367"/>
      <c r="E1" s="367"/>
      <c r="F1" s="367"/>
      <c r="G1" s="367"/>
      <c r="H1" s="367"/>
      <c r="I1" s="367"/>
      <c r="J1" s="368"/>
      <c r="K1" s="131" t="b">
        <f>dialogo!C3</f>
        <v>1</v>
      </c>
      <c r="L1" s="131" t="b">
        <f>dialogo!C4</f>
        <v>1</v>
      </c>
      <c r="M1" s="131" t="b">
        <f>dialogo!C5</f>
        <v>1</v>
      </c>
      <c r="N1" s="16"/>
      <c r="O1" s="16"/>
      <c r="P1" s="1"/>
    </row>
    <row r="2" spans="1:16" ht="18" customHeight="1" x14ac:dyDescent="0.2">
      <c r="A2" s="47"/>
      <c r="B2" s="101" t="s">
        <v>42</v>
      </c>
      <c r="C2" s="108" t="str">
        <f>IF(Verbale!I16="","",Verbale!I16)</f>
        <v/>
      </c>
      <c r="D2" s="2"/>
      <c r="E2" s="2"/>
      <c r="F2" s="47"/>
      <c r="G2" s="47"/>
      <c r="H2" s="47"/>
      <c r="I2" s="47"/>
      <c r="J2" s="47"/>
      <c r="M2" s="58"/>
      <c r="N2" s="16"/>
      <c r="O2" s="16"/>
      <c r="P2" s="1"/>
    </row>
    <row r="3" spans="1:16" x14ac:dyDescent="0.2">
      <c r="A3" s="47"/>
      <c r="B3" s="101" t="s">
        <v>56</v>
      </c>
      <c r="C3" s="109" t="str">
        <f>IF(Verbale!G12="","",Verbale!G12)</f>
        <v/>
      </c>
      <c r="D3" s="2"/>
      <c r="E3" s="101" t="s">
        <v>57</v>
      </c>
      <c r="F3" s="108" t="str">
        <f>IF(Verbale!E9="","",Verbale!E9)</f>
        <v/>
      </c>
      <c r="G3" s="2"/>
      <c r="H3" s="101" t="s">
        <v>58</v>
      </c>
      <c r="I3" s="179" t="str">
        <f>IF(Verbale!L9="","",Verbale!L9)</f>
        <v/>
      </c>
      <c r="J3" s="73"/>
      <c r="L3" s="1"/>
      <c r="M3" s="58"/>
      <c r="N3" s="16"/>
      <c r="O3" s="16"/>
      <c r="P3" s="1"/>
    </row>
    <row r="4" spans="1:16" ht="6" customHeight="1" x14ac:dyDescent="0.2">
      <c r="A4" s="47"/>
      <c r="B4" s="48"/>
      <c r="C4" s="48"/>
      <c r="D4" s="48"/>
      <c r="E4" s="47"/>
      <c r="F4" s="47"/>
      <c r="G4" s="47"/>
      <c r="H4" s="47"/>
      <c r="I4" s="48"/>
      <c r="J4" s="48"/>
      <c r="K4" s="57"/>
      <c r="L4" s="1"/>
      <c r="M4" s="58"/>
      <c r="N4" s="16"/>
      <c r="O4" s="16"/>
      <c r="P4" s="1"/>
    </row>
    <row r="5" spans="1:16" ht="33.950000000000003" customHeight="1" x14ac:dyDescent="0.2">
      <c r="A5" s="9" t="s">
        <v>73</v>
      </c>
      <c r="B5" s="17" t="s">
        <v>12</v>
      </c>
      <c r="C5" s="19" t="s">
        <v>13</v>
      </c>
      <c r="D5" s="18" t="s">
        <v>27</v>
      </c>
      <c r="E5" s="10" t="s">
        <v>37</v>
      </c>
      <c r="F5" s="193" t="s">
        <v>77</v>
      </c>
      <c r="G5" s="193" t="s">
        <v>78</v>
      </c>
      <c r="H5" s="10" t="s">
        <v>79</v>
      </c>
      <c r="I5" s="223" t="s">
        <v>31</v>
      </c>
      <c r="J5" s="19" t="s">
        <v>61</v>
      </c>
      <c r="K5" s="20"/>
      <c r="L5" s="194" t="s">
        <v>34</v>
      </c>
      <c r="M5" s="173" t="s">
        <v>75</v>
      </c>
      <c r="N5" s="21"/>
      <c r="O5" s="21"/>
      <c r="P5" s="22"/>
    </row>
    <row r="6" spans="1:16" x14ac:dyDescent="0.2">
      <c r="A6" s="220">
        <f t="shared" ref="A6:A45" si="0">ROW()-ROW($A$5)</f>
        <v>1</v>
      </c>
      <c r="B6" s="122" t="s">
        <v>106</v>
      </c>
      <c r="C6" s="122" t="s">
        <v>107</v>
      </c>
      <c r="D6" s="122" t="s">
        <v>108</v>
      </c>
      <c r="E6" s="180">
        <v>20837</v>
      </c>
      <c r="F6" s="123">
        <v>23</v>
      </c>
      <c r="G6" s="123">
        <v>25</v>
      </c>
      <c r="H6" s="227">
        <v>20</v>
      </c>
      <c r="I6" s="224">
        <v>68</v>
      </c>
      <c r="J6" s="104">
        <f t="shared" ref="J6:J45" si="1">IF(ISNUMBER(I6),MATCH(I6,$O$6:$O$45,0),"")</f>
        <v>1</v>
      </c>
      <c r="K6" s="65"/>
      <c r="L6" s="33">
        <f t="shared" ref="L6:L45" si="2">IF(ISNUMBER(I6),COUNTIF($J$6:$J$45,J6),"")</f>
        <v>1</v>
      </c>
      <c r="M6" s="34">
        <f t="shared" ref="M6:M45" si="3">IF(ISERROR(LARGE($I$6:$I$45,A6)),"",LARGE($I$6:$I$45,A6))</f>
        <v>68</v>
      </c>
      <c r="N6" s="125">
        <f t="shared" ref="N6:N45" si="4">IF(M6=Prec,"X",M6)</f>
        <v>68</v>
      </c>
      <c r="O6" s="34">
        <f t="shared" ref="O6:O45" si="5">IF(ISERROR(LARGE($N$6:$N$45,A6)),"",LARGE($N$6:$N$45,A6))</f>
        <v>68</v>
      </c>
      <c r="P6" s="199">
        <f>IF(COUNT(I6:I45)&lt;=P9,COUNT(I6:I45),P9)</f>
        <v>20</v>
      </c>
    </row>
    <row r="7" spans="1:16" x14ac:dyDescent="0.2">
      <c r="A7" s="221">
        <f t="shared" si="0"/>
        <v>2</v>
      </c>
      <c r="B7" s="117" t="s">
        <v>117</v>
      </c>
      <c r="C7" s="117" t="s">
        <v>118</v>
      </c>
      <c r="D7" s="117" t="s">
        <v>91</v>
      </c>
      <c r="E7" s="181">
        <v>28411</v>
      </c>
      <c r="F7" s="116">
        <v>23</v>
      </c>
      <c r="G7" s="116">
        <v>25</v>
      </c>
      <c r="H7" s="124">
        <v>10</v>
      </c>
      <c r="I7" s="225">
        <v>58</v>
      </c>
      <c r="J7" s="105">
        <f t="shared" si="1"/>
        <v>2</v>
      </c>
      <c r="K7" s="65"/>
      <c r="L7" s="33">
        <f t="shared" si="2"/>
        <v>2</v>
      </c>
      <c r="M7" s="34">
        <f t="shared" si="3"/>
        <v>58</v>
      </c>
      <c r="N7" s="125">
        <f t="shared" si="4"/>
        <v>58</v>
      </c>
      <c r="O7" s="34">
        <f t="shared" si="5"/>
        <v>58</v>
      </c>
      <c r="P7" s="199">
        <f>IF(COUNT(I6:I45)&lt;=P9,0,COUNT(I6:I45)-P9)</f>
        <v>3</v>
      </c>
    </row>
    <row r="8" spans="1:16" x14ac:dyDescent="0.2">
      <c r="A8" s="221">
        <f t="shared" si="0"/>
        <v>3</v>
      </c>
      <c r="B8" s="117" t="s">
        <v>129</v>
      </c>
      <c r="C8" s="117" t="s">
        <v>130</v>
      </c>
      <c r="D8" s="117" t="s">
        <v>91</v>
      </c>
      <c r="E8" s="181">
        <v>22199</v>
      </c>
      <c r="F8" s="116">
        <v>28</v>
      </c>
      <c r="G8" s="116">
        <v>25</v>
      </c>
      <c r="H8" s="124">
        <v>5</v>
      </c>
      <c r="I8" s="225">
        <v>58</v>
      </c>
      <c r="J8" s="105">
        <f t="shared" si="1"/>
        <v>2</v>
      </c>
      <c r="K8" s="65"/>
      <c r="L8" s="33">
        <f t="shared" si="2"/>
        <v>2</v>
      </c>
      <c r="M8" s="34">
        <f t="shared" si="3"/>
        <v>58</v>
      </c>
      <c r="N8" s="125" t="str">
        <f t="shared" si="4"/>
        <v>X</v>
      </c>
      <c r="O8" s="34">
        <f t="shared" si="5"/>
        <v>56</v>
      </c>
      <c r="P8" s="199">
        <f>COUNTIF(I6:I45,"non idoneo")</f>
        <v>4</v>
      </c>
    </row>
    <row r="9" spans="1:16" x14ac:dyDescent="0.2">
      <c r="A9" s="221">
        <f t="shared" si="0"/>
        <v>4</v>
      </c>
      <c r="B9" s="117" t="s">
        <v>151</v>
      </c>
      <c r="C9" s="117" t="s">
        <v>152</v>
      </c>
      <c r="D9" s="117" t="s">
        <v>105</v>
      </c>
      <c r="E9" s="181">
        <v>28411</v>
      </c>
      <c r="F9" s="116">
        <v>24</v>
      </c>
      <c r="G9" s="116">
        <v>22</v>
      </c>
      <c r="H9" s="124">
        <v>10</v>
      </c>
      <c r="I9" s="225">
        <v>56</v>
      </c>
      <c r="J9" s="105">
        <f t="shared" si="1"/>
        <v>3</v>
      </c>
      <c r="K9" s="65"/>
      <c r="L9" s="33">
        <f t="shared" si="2"/>
        <v>1</v>
      </c>
      <c r="M9" s="34">
        <f t="shared" si="3"/>
        <v>56</v>
      </c>
      <c r="N9" s="125">
        <f t="shared" si="4"/>
        <v>56</v>
      </c>
      <c r="O9" s="34">
        <f t="shared" si="5"/>
        <v>55</v>
      </c>
      <c r="P9" s="199">
        <f>dialogo!J6</f>
        <v>20</v>
      </c>
    </row>
    <row r="10" spans="1:16" x14ac:dyDescent="0.2">
      <c r="A10" s="221">
        <f t="shared" si="0"/>
        <v>5</v>
      </c>
      <c r="B10" s="117" t="s">
        <v>120</v>
      </c>
      <c r="C10" s="117" t="s">
        <v>121</v>
      </c>
      <c r="D10" s="117" t="s">
        <v>91</v>
      </c>
      <c r="E10" s="181">
        <v>22199</v>
      </c>
      <c r="F10" s="116">
        <v>25</v>
      </c>
      <c r="G10" s="116">
        <v>25</v>
      </c>
      <c r="H10" s="124">
        <v>5</v>
      </c>
      <c r="I10" s="225">
        <v>55</v>
      </c>
      <c r="J10" s="105">
        <f t="shared" si="1"/>
        <v>4</v>
      </c>
      <c r="K10" s="65"/>
      <c r="L10" s="33">
        <f t="shared" si="2"/>
        <v>4</v>
      </c>
      <c r="M10" s="34">
        <f t="shared" si="3"/>
        <v>55</v>
      </c>
      <c r="N10" s="125">
        <f t="shared" si="4"/>
        <v>55</v>
      </c>
      <c r="O10" s="34">
        <f t="shared" si="5"/>
        <v>54</v>
      </c>
      <c r="P10" s="35"/>
    </row>
    <row r="11" spans="1:16" x14ac:dyDescent="0.2">
      <c r="A11" s="221">
        <f t="shared" si="0"/>
        <v>6</v>
      </c>
      <c r="B11" s="117" t="s">
        <v>149</v>
      </c>
      <c r="C11" s="117" t="s">
        <v>150</v>
      </c>
      <c r="D11" s="117" t="s">
        <v>91</v>
      </c>
      <c r="E11" s="181">
        <v>21506</v>
      </c>
      <c r="F11" s="116">
        <v>25</v>
      </c>
      <c r="G11" s="116">
        <v>20</v>
      </c>
      <c r="H11" s="124">
        <v>10</v>
      </c>
      <c r="I11" s="225">
        <v>55</v>
      </c>
      <c r="J11" s="105">
        <f t="shared" si="1"/>
        <v>4</v>
      </c>
      <c r="K11" s="65"/>
      <c r="L11" s="33">
        <f t="shared" si="2"/>
        <v>4</v>
      </c>
      <c r="M11" s="34">
        <f t="shared" si="3"/>
        <v>55</v>
      </c>
      <c r="N11" s="125" t="str">
        <f t="shared" si="4"/>
        <v>X</v>
      </c>
      <c r="O11" s="34">
        <f t="shared" si="5"/>
        <v>53</v>
      </c>
      <c r="P11" s="36"/>
    </row>
    <row r="12" spans="1:16" x14ac:dyDescent="0.2">
      <c r="A12" s="221">
        <f t="shared" si="0"/>
        <v>7</v>
      </c>
      <c r="B12" s="117" t="s">
        <v>113</v>
      </c>
      <c r="C12" s="117" t="s">
        <v>114</v>
      </c>
      <c r="D12" s="117" t="s">
        <v>115</v>
      </c>
      <c r="E12" s="181">
        <v>19703</v>
      </c>
      <c r="F12" s="116">
        <v>18</v>
      </c>
      <c r="G12" s="116">
        <v>25</v>
      </c>
      <c r="H12" s="124">
        <v>12</v>
      </c>
      <c r="I12" s="225">
        <v>55</v>
      </c>
      <c r="J12" s="105">
        <f t="shared" si="1"/>
        <v>4</v>
      </c>
      <c r="K12" s="65"/>
      <c r="L12" s="33">
        <f t="shared" si="2"/>
        <v>4</v>
      </c>
      <c r="M12" s="34">
        <f t="shared" si="3"/>
        <v>55</v>
      </c>
      <c r="N12" s="125" t="str">
        <f t="shared" si="4"/>
        <v>X</v>
      </c>
      <c r="O12" s="34">
        <f t="shared" si="5"/>
        <v>52</v>
      </c>
      <c r="P12" s="36"/>
    </row>
    <row r="13" spans="1:16" x14ac:dyDescent="0.2">
      <c r="A13" s="221">
        <f t="shared" si="0"/>
        <v>8</v>
      </c>
      <c r="B13" s="117" t="s">
        <v>126</v>
      </c>
      <c r="C13" s="117" t="s">
        <v>127</v>
      </c>
      <c r="D13" s="117" t="s">
        <v>128</v>
      </c>
      <c r="E13" s="181">
        <v>19703</v>
      </c>
      <c r="F13" s="116">
        <v>21</v>
      </c>
      <c r="G13" s="116">
        <v>24</v>
      </c>
      <c r="H13" s="124">
        <v>10</v>
      </c>
      <c r="I13" s="225">
        <v>55</v>
      </c>
      <c r="J13" s="105">
        <f t="shared" si="1"/>
        <v>4</v>
      </c>
      <c r="K13" s="65"/>
      <c r="L13" s="33">
        <f t="shared" si="2"/>
        <v>4</v>
      </c>
      <c r="M13" s="34">
        <f t="shared" si="3"/>
        <v>55</v>
      </c>
      <c r="N13" s="125" t="str">
        <f t="shared" si="4"/>
        <v>X</v>
      </c>
      <c r="O13" s="34">
        <f t="shared" si="5"/>
        <v>51</v>
      </c>
      <c r="P13" s="36"/>
    </row>
    <row r="14" spans="1:16" x14ac:dyDescent="0.2">
      <c r="A14" s="221">
        <f t="shared" si="0"/>
        <v>9</v>
      </c>
      <c r="B14" s="117" t="s">
        <v>147</v>
      </c>
      <c r="C14" s="117" t="s">
        <v>148</v>
      </c>
      <c r="D14" s="117" t="s">
        <v>91</v>
      </c>
      <c r="E14" s="181">
        <v>20837</v>
      </c>
      <c r="F14" s="116">
        <v>22</v>
      </c>
      <c r="G14" s="116">
        <v>22</v>
      </c>
      <c r="H14" s="124">
        <v>10</v>
      </c>
      <c r="I14" s="225">
        <v>54</v>
      </c>
      <c r="J14" s="105">
        <f t="shared" si="1"/>
        <v>5</v>
      </c>
      <c r="K14" s="65"/>
      <c r="L14" s="33">
        <f t="shared" si="2"/>
        <v>4</v>
      </c>
      <c r="M14" s="34">
        <f t="shared" si="3"/>
        <v>54</v>
      </c>
      <c r="N14" s="125">
        <f t="shared" si="4"/>
        <v>54</v>
      </c>
      <c r="O14" s="34">
        <f t="shared" si="5"/>
        <v>50</v>
      </c>
      <c r="P14" s="36"/>
    </row>
    <row r="15" spans="1:16" x14ac:dyDescent="0.2">
      <c r="A15" s="221">
        <f t="shared" si="0"/>
        <v>10</v>
      </c>
      <c r="B15" s="117" t="s">
        <v>110</v>
      </c>
      <c r="C15" s="117" t="s">
        <v>111</v>
      </c>
      <c r="D15" s="117" t="s">
        <v>112</v>
      </c>
      <c r="E15" s="181">
        <v>19703</v>
      </c>
      <c r="F15" s="116">
        <v>24</v>
      </c>
      <c r="G15" s="116">
        <v>25</v>
      </c>
      <c r="H15" s="124">
        <v>5</v>
      </c>
      <c r="I15" s="225">
        <v>54</v>
      </c>
      <c r="J15" s="105">
        <f t="shared" si="1"/>
        <v>5</v>
      </c>
      <c r="K15" s="65"/>
      <c r="L15" s="33">
        <f t="shared" si="2"/>
        <v>4</v>
      </c>
      <c r="M15" s="34">
        <f t="shared" si="3"/>
        <v>54</v>
      </c>
      <c r="N15" s="125" t="str">
        <f t="shared" si="4"/>
        <v>X</v>
      </c>
      <c r="O15" s="34">
        <f t="shared" si="5"/>
        <v>49</v>
      </c>
      <c r="P15" s="36"/>
    </row>
    <row r="16" spans="1:16" x14ac:dyDescent="0.2">
      <c r="A16" s="221">
        <f t="shared" si="0"/>
        <v>11</v>
      </c>
      <c r="B16" s="117" t="s">
        <v>93</v>
      </c>
      <c r="C16" s="117" t="s">
        <v>94</v>
      </c>
      <c r="D16" s="117" t="s">
        <v>91</v>
      </c>
      <c r="E16" s="181">
        <v>19688</v>
      </c>
      <c r="F16" s="116">
        <v>23</v>
      </c>
      <c r="G16" s="116">
        <v>26</v>
      </c>
      <c r="H16" s="124">
        <v>5</v>
      </c>
      <c r="I16" s="225">
        <v>54</v>
      </c>
      <c r="J16" s="105">
        <f t="shared" si="1"/>
        <v>5</v>
      </c>
      <c r="K16" s="65"/>
      <c r="L16" s="33">
        <f t="shared" si="2"/>
        <v>4</v>
      </c>
      <c r="M16" s="34">
        <f t="shared" si="3"/>
        <v>54</v>
      </c>
      <c r="N16" s="125" t="str">
        <f t="shared" si="4"/>
        <v>X</v>
      </c>
      <c r="O16" s="34">
        <f t="shared" si="5"/>
        <v>48</v>
      </c>
      <c r="P16" s="36"/>
    </row>
    <row r="17" spans="1:16" x14ac:dyDescent="0.2">
      <c r="A17" s="221">
        <f t="shared" si="0"/>
        <v>12</v>
      </c>
      <c r="B17" s="117" t="s">
        <v>89</v>
      </c>
      <c r="C17" s="117" t="s">
        <v>90</v>
      </c>
      <c r="D17" s="117" t="s">
        <v>91</v>
      </c>
      <c r="E17" s="181">
        <v>17238</v>
      </c>
      <c r="F17" s="116">
        <v>24</v>
      </c>
      <c r="G17" s="116">
        <v>30</v>
      </c>
      <c r="H17" s="124">
        <v>0</v>
      </c>
      <c r="I17" s="225">
        <v>54</v>
      </c>
      <c r="J17" s="105">
        <f t="shared" si="1"/>
        <v>5</v>
      </c>
      <c r="K17" s="65"/>
      <c r="L17" s="33">
        <f t="shared" si="2"/>
        <v>4</v>
      </c>
      <c r="M17" s="34">
        <f t="shared" si="3"/>
        <v>54</v>
      </c>
      <c r="N17" s="125" t="str">
        <f t="shared" si="4"/>
        <v>X</v>
      </c>
      <c r="O17" s="34">
        <f t="shared" si="5"/>
        <v>42</v>
      </c>
      <c r="P17" s="36"/>
    </row>
    <row r="18" spans="1:16" x14ac:dyDescent="0.2">
      <c r="A18" s="221">
        <f t="shared" si="0"/>
        <v>13</v>
      </c>
      <c r="B18" s="117" t="s">
        <v>99</v>
      </c>
      <c r="C18" s="117" t="s">
        <v>100</v>
      </c>
      <c r="D18" s="117" t="s">
        <v>91</v>
      </c>
      <c r="E18" s="181">
        <v>22199</v>
      </c>
      <c r="F18" s="116">
        <v>18</v>
      </c>
      <c r="G18" s="116">
        <v>25</v>
      </c>
      <c r="H18" s="124">
        <v>10</v>
      </c>
      <c r="I18" s="225">
        <v>53</v>
      </c>
      <c r="J18" s="105">
        <f t="shared" si="1"/>
        <v>6</v>
      </c>
      <c r="K18" s="65"/>
      <c r="L18" s="33">
        <f t="shared" si="2"/>
        <v>1</v>
      </c>
      <c r="M18" s="34">
        <f t="shared" si="3"/>
        <v>53</v>
      </c>
      <c r="N18" s="125">
        <f t="shared" si="4"/>
        <v>53</v>
      </c>
      <c r="O18" s="34">
        <f t="shared" si="5"/>
        <v>41</v>
      </c>
      <c r="P18" s="36"/>
    </row>
    <row r="19" spans="1:16" x14ac:dyDescent="0.2">
      <c r="A19" s="221">
        <f t="shared" si="0"/>
        <v>14</v>
      </c>
      <c r="B19" s="117" t="s">
        <v>122</v>
      </c>
      <c r="C19" s="117" t="s">
        <v>123</v>
      </c>
      <c r="D19" s="117" t="s">
        <v>91</v>
      </c>
      <c r="E19" s="181">
        <v>20837</v>
      </c>
      <c r="F19" s="116">
        <v>22</v>
      </c>
      <c r="G19" s="116">
        <v>25</v>
      </c>
      <c r="H19" s="124">
        <v>5</v>
      </c>
      <c r="I19" s="225">
        <v>52</v>
      </c>
      <c r="J19" s="105">
        <f t="shared" si="1"/>
        <v>7</v>
      </c>
      <c r="K19" s="65"/>
      <c r="L19" s="33">
        <f t="shared" si="2"/>
        <v>3</v>
      </c>
      <c r="M19" s="34">
        <f t="shared" si="3"/>
        <v>52</v>
      </c>
      <c r="N19" s="125">
        <f t="shared" si="4"/>
        <v>52</v>
      </c>
      <c r="O19" s="34" t="str">
        <f t="shared" si="5"/>
        <v/>
      </c>
      <c r="P19" s="36"/>
    </row>
    <row r="20" spans="1:16" x14ac:dyDescent="0.2">
      <c r="A20" s="221">
        <f t="shared" si="0"/>
        <v>15</v>
      </c>
      <c r="B20" s="117" t="s">
        <v>155</v>
      </c>
      <c r="C20" s="117" t="s">
        <v>156</v>
      </c>
      <c r="D20" s="117" t="s">
        <v>91</v>
      </c>
      <c r="E20" s="181">
        <v>19703</v>
      </c>
      <c r="F20" s="116">
        <v>23</v>
      </c>
      <c r="G20" s="116">
        <v>24</v>
      </c>
      <c r="H20" s="124">
        <v>5</v>
      </c>
      <c r="I20" s="225">
        <v>52</v>
      </c>
      <c r="J20" s="105">
        <f t="shared" si="1"/>
        <v>7</v>
      </c>
      <c r="K20" s="65"/>
      <c r="L20" s="33">
        <f t="shared" si="2"/>
        <v>3</v>
      </c>
      <c r="M20" s="34">
        <f t="shared" si="3"/>
        <v>52</v>
      </c>
      <c r="N20" s="125" t="str">
        <f t="shared" si="4"/>
        <v>X</v>
      </c>
      <c r="O20" s="34" t="str">
        <f t="shared" si="5"/>
        <v/>
      </c>
      <c r="P20" s="36"/>
    </row>
    <row r="21" spans="1:16" x14ac:dyDescent="0.2">
      <c r="A21" s="221">
        <f t="shared" si="0"/>
        <v>16</v>
      </c>
      <c r="B21" s="117" t="s">
        <v>97</v>
      </c>
      <c r="C21" s="117" t="s">
        <v>98</v>
      </c>
      <c r="D21" s="117" t="s">
        <v>91</v>
      </c>
      <c r="E21" s="181">
        <v>19598</v>
      </c>
      <c r="F21" s="116">
        <v>21</v>
      </c>
      <c r="G21" s="116">
        <v>26</v>
      </c>
      <c r="H21" s="124">
        <v>5</v>
      </c>
      <c r="I21" s="225">
        <v>52</v>
      </c>
      <c r="J21" s="105">
        <f t="shared" si="1"/>
        <v>7</v>
      </c>
      <c r="K21" s="65"/>
      <c r="L21" s="33">
        <f t="shared" si="2"/>
        <v>3</v>
      </c>
      <c r="M21" s="34">
        <f t="shared" si="3"/>
        <v>52</v>
      </c>
      <c r="N21" s="125" t="str">
        <f t="shared" si="4"/>
        <v>X</v>
      </c>
      <c r="O21" s="34" t="str">
        <f t="shared" si="5"/>
        <v/>
      </c>
      <c r="P21" s="36"/>
    </row>
    <row r="22" spans="1:16" x14ac:dyDescent="0.2">
      <c r="A22" s="221">
        <f t="shared" si="0"/>
        <v>17</v>
      </c>
      <c r="B22" s="117" t="s">
        <v>153</v>
      </c>
      <c r="C22" s="117" t="s">
        <v>154</v>
      </c>
      <c r="D22" s="117" t="s">
        <v>91</v>
      </c>
      <c r="E22" s="181">
        <v>20837</v>
      </c>
      <c r="F22" s="116">
        <v>21</v>
      </c>
      <c r="G22" s="116">
        <v>25</v>
      </c>
      <c r="H22" s="124">
        <v>5</v>
      </c>
      <c r="I22" s="225">
        <v>51</v>
      </c>
      <c r="J22" s="105">
        <f t="shared" si="1"/>
        <v>8</v>
      </c>
      <c r="K22" s="65"/>
      <c r="L22" s="33">
        <f t="shared" si="2"/>
        <v>1</v>
      </c>
      <c r="M22" s="34">
        <f t="shared" si="3"/>
        <v>51</v>
      </c>
      <c r="N22" s="125">
        <f t="shared" si="4"/>
        <v>51</v>
      </c>
      <c r="O22" s="34" t="str">
        <f t="shared" si="5"/>
        <v/>
      </c>
      <c r="P22" s="36"/>
    </row>
    <row r="23" spans="1:16" x14ac:dyDescent="0.2">
      <c r="A23" s="221">
        <f t="shared" si="0"/>
        <v>18</v>
      </c>
      <c r="B23" s="117" t="s">
        <v>165</v>
      </c>
      <c r="C23" s="117" t="s">
        <v>166</v>
      </c>
      <c r="D23" s="117" t="s">
        <v>91</v>
      </c>
      <c r="E23" s="181">
        <v>28411</v>
      </c>
      <c r="F23" s="116">
        <v>20</v>
      </c>
      <c r="G23" s="116">
        <v>25</v>
      </c>
      <c r="H23" s="124">
        <v>5</v>
      </c>
      <c r="I23" s="225">
        <v>50</v>
      </c>
      <c r="J23" s="105">
        <f t="shared" si="1"/>
        <v>9</v>
      </c>
      <c r="K23" s="65"/>
      <c r="L23" s="33">
        <f t="shared" si="2"/>
        <v>1</v>
      </c>
      <c r="M23" s="34">
        <f t="shared" si="3"/>
        <v>50</v>
      </c>
      <c r="N23" s="125">
        <f t="shared" si="4"/>
        <v>50</v>
      </c>
      <c r="O23" s="34" t="str">
        <f t="shared" si="5"/>
        <v/>
      </c>
      <c r="P23" s="36"/>
    </row>
    <row r="24" spans="1:16" x14ac:dyDescent="0.2">
      <c r="A24" s="221">
        <f t="shared" si="0"/>
        <v>19</v>
      </c>
      <c r="B24" s="117" t="s">
        <v>124</v>
      </c>
      <c r="C24" s="117" t="s">
        <v>125</v>
      </c>
      <c r="D24" s="117" t="s">
        <v>91</v>
      </c>
      <c r="E24" s="181">
        <v>28411</v>
      </c>
      <c r="F24" s="116">
        <v>19</v>
      </c>
      <c r="G24" s="116">
        <v>25</v>
      </c>
      <c r="H24" s="124">
        <v>5</v>
      </c>
      <c r="I24" s="225">
        <v>49</v>
      </c>
      <c r="J24" s="105">
        <f t="shared" si="1"/>
        <v>10</v>
      </c>
      <c r="K24" s="65"/>
      <c r="L24" s="33">
        <f t="shared" si="2"/>
        <v>1</v>
      </c>
      <c r="M24" s="34">
        <f t="shared" si="3"/>
        <v>49</v>
      </c>
      <c r="N24" s="125">
        <f t="shared" si="4"/>
        <v>49</v>
      </c>
      <c r="O24" s="34" t="str">
        <f t="shared" si="5"/>
        <v/>
      </c>
      <c r="P24" s="36"/>
    </row>
    <row r="25" spans="1:16" x14ac:dyDescent="0.2">
      <c r="A25" s="221">
        <f t="shared" si="0"/>
        <v>20</v>
      </c>
      <c r="B25" s="117" t="s">
        <v>157</v>
      </c>
      <c r="C25" s="117" t="s">
        <v>158</v>
      </c>
      <c r="D25" s="117" t="s">
        <v>91</v>
      </c>
      <c r="E25" s="181">
        <v>28411</v>
      </c>
      <c r="F25" s="116">
        <v>18</v>
      </c>
      <c r="G25" s="116">
        <v>25</v>
      </c>
      <c r="H25" s="124">
        <v>5</v>
      </c>
      <c r="I25" s="225">
        <v>48</v>
      </c>
      <c r="J25" s="105">
        <f t="shared" si="1"/>
        <v>11</v>
      </c>
      <c r="K25" s="65"/>
      <c r="L25" s="33">
        <f t="shared" si="2"/>
        <v>2</v>
      </c>
      <c r="M25" s="34">
        <f t="shared" si="3"/>
        <v>48</v>
      </c>
      <c r="N25" s="125">
        <f t="shared" si="4"/>
        <v>48</v>
      </c>
      <c r="O25" s="34" t="str">
        <f t="shared" si="5"/>
        <v/>
      </c>
      <c r="P25" s="36"/>
    </row>
    <row r="26" spans="1:16" x14ac:dyDescent="0.2">
      <c r="A26" s="221">
        <f t="shared" si="0"/>
        <v>21</v>
      </c>
      <c r="B26" s="117" t="s">
        <v>131</v>
      </c>
      <c r="C26" s="117" t="s">
        <v>132</v>
      </c>
      <c r="D26" s="117" t="s">
        <v>91</v>
      </c>
      <c r="E26" s="181">
        <v>23334</v>
      </c>
      <c r="F26" s="116">
        <v>19</v>
      </c>
      <c r="G26" s="116">
        <v>19</v>
      </c>
      <c r="H26" s="124">
        <v>10</v>
      </c>
      <c r="I26" s="225">
        <v>48</v>
      </c>
      <c r="J26" s="105">
        <f t="shared" si="1"/>
        <v>11</v>
      </c>
      <c r="K26" s="65"/>
      <c r="L26" s="33">
        <f t="shared" si="2"/>
        <v>2</v>
      </c>
      <c r="M26" s="34">
        <f t="shared" si="3"/>
        <v>48</v>
      </c>
      <c r="N26" s="125" t="str">
        <f t="shared" si="4"/>
        <v>X</v>
      </c>
      <c r="O26" s="34" t="str">
        <f t="shared" si="5"/>
        <v/>
      </c>
      <c r="P26" s="36"/>
    </row>
    <row r="27" spans="1:16" x14ac:dyDescent="0.2">
      <c r="A27" s="221">
        <f t="shared" si="0"/>
        <v>22</v>
      </c>
      <c r="B27" s="117" t="s">
        <v>141</v>
      </c>
      <c r="C27" s="117" t="s">
        <v>142</v>
      </c>
      <c r="D27" s="117" t="s">
        <v>91</v>
      </c>
      <c r="E27" s="181">
        <v>22199</v>
      </c>
      <c r="F27" s="116">
        <v>18</v>
      </c>
      <c r="G27" s="116">
        <v>19</v>
      </c>
      <c r="H27" s="124">
        <v>5</v>
      </c>
      <c r="I27" s="225">
        <v>42</v>
      </c>
      <c r="J27" s="105">
        <f t="shared" si="1"/>
        <v>12</v>
      </c>
      <c r="K27" s="65"/>
      <c r="L27" s="33">
        <f t="shared" si="2"/>
        <v>1</v>
      </c>
      <c r="M27" s="34">
        <f t="shared" si="3"/>
        <v>42</v>
      </c>
      <c r="N27" s="125">
        <f t="shared" si="4"/>
        <v>42</v>
      </c>
      <c r="O27" s="34" t="str">
        <f t="shared" si="5"/>
        <v/>
      </c>
      <c r="P27" s="36"/>
    </row>
    <row r="28" spans="1:16" x14ac:dyDescent="0.2">
      <c r="A28" s="221">
        <f t="shared" si="0"/>
        <v>23</v>
      </c>
      <c r="B28" s="117" t="s">
        <v>143</v>
      </c>
      <c r="C28" s="117" t="s">
        <v>139</v>
      </c>
      <c r="D28" s="117" t="s">
        <v>140</v>
      </c>
      <c r="E28" s="181">
        <v>22046</v>
      </c>
      <c r="F28" s="116">
        <v>18</v>
      </c>
      <c r="G28" s="116">
        <v>18</v>
      </c>
      <c r="H28" s="124">
        <v>5</v>
      </c>
      <c r="I28" s="225">
        <v>41</v>
      </c>
      <c r="J28" s="105">
        <f t="shared" si="1"/>
        <v>13</v>
      </c>
      <c r="K28" s="65"/>
      <c r="L28" s="33">
        <f t="shared" si="2"/>
        <v>1</v>
      </c>
      <c r="M28" s="34">
        <f t="shared" si="3"/>
        <v>41</v>
      </c>
      <c r="N28" s="125">
        <f t="shared" si="4"/>
        <v>41</v>
      </c>
      <c r="O28" s="34" t="str">
        <f t="shared" si="5"/>
        <v/>
      </c>
      <c r="P28" s="36"/>
    </row>
    <row r="29" spans="1:16" x14ac:dyDescent="0.2">
      <c r="A29" s="221">
        <f t="shared" si="0"/>
        <v>24</v>
      </c>
      <c r="B29" s="117" t="s">
        <v>134</v>
      </c>
      <c r="C29" s="117" t="s">
        <v>98</v>
      </c>
      <c r="D29" s="117" t="s">
        <v>91</v>
      </c>
      <c r="E29" s="181">
        <v>26705</v>
      </c>
      <c r="F29" s="116">
        <v>18</v>
      </c>
      <c r="G29" s="116">
        <v>17</v>
      </c>
      <c r="H29" s="124">
        <v>10</v>
      </c>
      <c r="I29" s="225" t="s">
        <v>171</v>
      </c>
      <c r="J29" s="105" t="str">
        <f t="shared" si="1"/>
        <v/>
      </c>
      <c r="K29" s="65"/>
      <c r="L29" s="33" t="str">
        <f t="shared" si="2"/>
        <v/>
      </c>
      <c r="M29" s="34" t="str">
        <f t="shared" si="3"/>
        <v/>
      </c>
      <c r="N29" s="125" t="str">
        <f t="shared" si="4"/>
        <v/>
      </c>
      <c r="O29" s="34" t="str">
        <f t="shared" si="5"/>
        <v/>
      </c>
      <c r="P29" s="36"/>
    </row>
    <row r="30" spans="1:16" x14ac:dyDescent="0.2">
      <c r="A30" s="221">
        <f t="shared" si="0"/>
        <v>25</v>
      </c>
      <c r="B30" s="117" t="s">
        <v>159</v>
      </c>
      <c r="C30" s="117" t="s">
        <v>160</v>
      </c>
      <c r="D30" s="117" t="s">
        <v>112</v>
      </c>
      <c r="E30" s="181">
        <v>22199</v>
      </c>
      <c r="F30" s="116">
        <v>21</v>
      </c>
      <c r="G30" s="116">
        <v>0</v>
      </c>
      <c r="H30" s="124">
        <v>5</v>
      </c>
      <c r="I30" s="225" t="s">
        <v>171</v>
      </c>
      <c r="J30" s="105" t="str">
        <f t="shared" si="1"/>
        <v/>
      </c>
      <c r="K30" s="65"/>
      <c r="L30" s="33" t="str">
        <f t="shared" si="2"/>
        <v/>
      </c>
      <c r="M30" s="34" t="str">
        <f t="shared" si="3"/>
        <v/>
      </c>
      <c r="N30" s="125" t="str">
        <f t="shared" si="4"/>
        <v>X</v>
      </c>
      <c r="O30" s="34" t="str">
        <f t="shared" si="5"/>
        <v/>
      </c>
      <c r="P30" s="36"/>
    </row>
    <row r="31" spans="1:16" x14ac:dyDescent="0.2">
      <c r="A31" s="221">
        <f t="shared" si="0"/>
        <v>26</v>
      </c>
      <c r="B31" s="117" t="s">
        <v>102</v>
      </c>
      <c r="C31" s="117" t="s">
        <v>103</v>
      </c>
      <c r="D31" s="117" t="s">
        <v>104</v>
      </c>
      <c r="E31" s="181">
        <v>21090</v>
      </c>
      <c r="F31" s="116">
        <v>17</v>
      </c>
      <c r="G31" s="116">
        <v>18</v>
      </c>
      <c r="H31" s="124">
        <v>10</v>
      </c>
      <c r="I31" s="225" t="s">
        <v>171</v>
      </c>
      <c r="J31" s="105" t="str">
        <f t="shared" si="1"/>
        <v/>
      </c>
      <c r="K31" s="65"/>
      <c r="L31" s="33" t="str">
        <f t="shared" si="2"/>
        <v/>
      </c>
      <c r="M31" s="34" t="str">
        <f t="shared" si="3"/>
        <v/>
      </c>
      <c r="N31" s="125" t="str">
        <f t="shared" si="4"/>
        <v>X</v>
      </c>
      <c r="O31" s="34" t="str">
        <f t="shared" si="5"/>
        <v/>
      </c>
      <c r="P31" s="36"/>
    </row>
    <row r="32" spans="1:16" x14ac:dyDescent="0.2">
      <c r="A32" s="221">
        <f t="shared" si="0"/>
        <v>27</v>
      </c>
      <c r="B32" s="117" t="s">
        <v>135</v>
      </c>
      <c r="C32" s="117" t="s">
        <v>127</v>
      </c>
      <c r="D32" s="117" t="s">
        <v>91</v>
      </c>
      <c r="E32" s="181">
        <v>20837</v>
      </c>
      <c r="F32" s="116">
        <v>16</v>
      </c>
      <c r="G32" s="116">
        <v>17</v>
      </c>
      <c r="H32" s="124">
        <v>5</v>
      </c>
      <c r="I32" s="225" t="s">
        <v>171</v>
      </c>
      <c r="J32" s="105" t="str">
        <f t="shared" si="1"/>
        <v/>
      </c>
      <c r="K32" s="65"/>
      <c r="L32" s="33" t="str">
        <f t="shared" si="2"/>
        <v/>
      </c>
      <c r="M32" s="34" t="str">
        <f t="shared" si="3"/>
        <v/>
      </c>
      <c r="N32" s="125" t="str">
        <f t="shared" si="4"/>
        <v>X</v>
      </c>
      <c r="O32" s="34" t="str">
        <f t="shared" si="5"/>
        <v/>
      </c>
      <c r="P32" s="36"/>
    </row>
    <row r="33" spans="1:16" x14ac:dyDescent="0.2">
      <c r="A33" s="221">
        <f t="shared" si="0"/>
        <v>28</v>
      </c>
      <c r="B33" s="117" t="s">
        <v>161</v>
      </c>
      <c r="C33" s="117" t="s">
        <v>162</v>
      </c>
      <c r="D33" s="117" t="s">
        <v>163</v>
      </c>
      <c r="E33" s="182">
        <v>20837</v>
      </c>
      <c r="F33" s="116">
        <v>20</v>
      </c>
      <c r="G33" s="116" t="s">
        <v>170</v>
      </c>
      <c r="H33" s="124">
        <v>10</v>
      </c>
      <c r="I33" s="225" t="s">
        <v>172</v>
      </c>
      <c r="J33" s="105" t="str">
        <f t="shared" si="1"/>
        <v/>
      </c>
      <c r="K33" s="65"/>
      <c r="L33" s="33" t="str">
        <f t="shared" si="2"/>
        <v/>
      </c>
      <c r="M33" s="34" t="str">
        <f t="shared" si="3"/>
        <v/>
      </c>
      <c r="N33" s="125" t="str">
        <f t="shared" si="4"/>
        <v>X</v>
      </c>
      <c r="O33" s="34" t="str">
        <f t="shared" si="5"/>
        <v/>
      </c>
      <c r="P33" s="36"/>
    </row>
    <row r="34" spans="1:16" x14ac:dyDescent="0.2">
      <c r="A34" s="221">
        <f t="shared" si="0"/>
        <v>29</v>
      </c>
      <c r="B34" s="117" t="s">
        <v>144</v>
      </c>
      <c r="C34" s="117" t="s">
        <v>145</v>
      </c>
      <c r="D34" s="117" t="s">
        <v>146</v>
      </c>
      <c r="E34" s="182">
        <v>19703</v>
      </c>
      <c r="F34" s="116" t="s">
        <v>170</v>
      </c>
      <c r="G34" s="116">
        <v>23</v>
      </c>
      <c r="H34" s="124">
        <v>5</v>
      </c>
      <c r="I34" s="225" t="s">
        <v>172</v>
      </c>
      <c r="J34" s="105" t="str">
        <f t="shared" si="1"/>
        <v/>
      </c>
      <c r="K34" s="65"/>
      <c r="L34" s="33" t="str">
        <f t="shared" si="2"/>
        <v/>
      </c>
      <c r="M34" s="34" t="str">
        <f t="shared" si="3"/>
        <v/>
      </c>
      <c r="N34" s="125" t="str">
        <f t="shared" si="4"/>
        <v>X</v>
      </c>
      <c r="O34" s="34" t="str">
        <f t="shared" si="5"/>
        <v/>
      </c>
      <c r="P34" s="36"/>
    </row>
    <row r="35" spans="1:16" x14ac:dyDescent="0.2">
      <c r="A35" s="221">
        <f t="shared" si="0"/>
        <v>30</v>
      </c>
      <c r="B35" s="117"/>
      <c r="C35" s="117"/>
      <c r="D35" s="117"/>
      <c r="E35" s="182"/>
      <c r="F35" s="116"/>
      <c r="G35" s="116"/>
      <c r="H35" s="124"/>
      <c r="I35" s="225"/>
      <c r="J35" s="105" t="str">
        <f t="shared" si="1"/>
        <v/>
      </c>
      <c r="K35" s="65"/>
      <c r="L35" s="33" t="str">
        <f t="shared" si="2"/>
        <v/>
      </c>
      <c r="M35" s="34" t="str">
        <f t="shared" si="3"/>
        <v/>
      </c>
      <c r="N35" s="125" t="str">
        <f t="shared" si="4"/>
        <v>X</v>
      </c>
      <c r="O35" s="34" t="str">
        <f t="shared" si="5"/>
        <v/>
      </c>
      <c r="P35" s="36"/>
    </row>
    <row r="36" spans="1:16" x14ac:dyDescent="0.2">
      <c r="A36" s="221">
        <f t="shared" si="0"/>
        <v>31</v>
      </c>
      <c r="B36" s="117"/>
      <c r="C36" s="117"/>
      <c r="D36" s="117"/>
      <c r="E36" s="182"/>
      <c r="F36" s="116"/>
      <c r="G36" s="116"/>
      <c r="H36" s="124"/>
      <c r="I36" s="225"/>
      <c r="J36" s="105" t="str">
        <f t="shared" si="1"/>
        <v/>
      </c>
      <c r="K36" s="65"/>
      <c r="L36" s="33" t="str">
        <f t="shared" si="2"/>
        <v/>
      </c>
      <c r="M36" s="34" t="str">
        <f t="shared" si="3"/>
        <v/>
      </c>
      <c r="N36" s="125" t="str">
        <f t="shared" si="4"/>
        <v>X</v>
      </c>
      <c r="O36" s="34" t="str">
        <f t="shared" si="5"/>
        <v/>
      </c>
      <c r="P36" s="36"/>
    </row>
    <row r="37" spans="1:16" x14ac:dyDescent="0.2">
      <c r="A37" s="221">
        <f t="shared" si="0"/>
        <v>32</v>
      </c>
      <c r="B37" s="117"/>
      <c r="C37" s="117"/>
      <c r="D37" s="117"/>
      <c r="E37" s="182"/>
      <c r="F37" s="116"/>
      <c r="G37" s="116"/>
      <c r="H37" s="124"/>
      <c r="I37" s="225"/>
      <c r="J37" s="105" t="str">
        <f t="shared" si="1"/>
        <v/>
      </c>
      <c r="K37" s="65"/>
      <c r="L37" s="33" t="str">
        <f t="shared" si="2"/>
        <v/>
      </c>
      <c r="M37" s="34" t="str">
        <f t="shared" si="3"/>
        <v/>
      </c>
      <c r="N37" s="125" t="str">
        <f t="shared" si="4"/>
        <v>X</v>
      </c>
      <c r="O37" s="34" t="str">
        <f t="shared" si="5"/>
        <v/>
      </c>
      <c r="P37" s="36"/>
    </row>
    <row r="38" spans="1:16" x14ac:dyDescent="0.2">
      <c r="A38" s="221">
        <f t="shared" si="0"/>
        <v>33</v>
      </c>
      <c r="B38" s="117"/>
      <c r="C38" s="117"/>
      <c r="D38" s="117"/>
      <c r="E38" s="182"/>
      <c r="F38" s="116"/>
      <c r="G38" s="116"/>
      <c r="H38" s="124"/>
      <c r="I38" s="225"/>
      <c r="J38" s="105" t="str">
        <f t="shared" si="1"/>
        <v/>
      </c>
      <c r="K38" s="65"/>
      <c r="L38" s="33" t="str">
        <f t="shared" si="2"/>
        <v/>
      </c>
      <c r="M38" s="34" t="str">
        <f t="shared" si="3"/>
        <v/>
      </c>
      <c r="N38" s="125" t="str">
        <f t="shared" si="4"/>
        <v>X</v>
      </c>
      <c r="O38" s="34" t="str">
        <f t="shared" si="5"/>
        <v/>
      </c>
      <c r="P38" s="36"/>
    </row>
    <row r="39" spans="1:16" x14ac:dyDescent="0.2">
      <c r="A39" s="221">
        <f t="shared" si="0"/>
        <v>34</v>
      </c>
      <c r="B39" s="117"/>
      <c r="C39" s="117"/>
      <c r="D39" s="117"/>
      <c r="E39" s="182"/>
      <c r="F39" s="116"/>
      <c r="G39" s="116"/>
      <c r="H39" s="124"/>
      <c r="I39" s="225"/>
      <c r="J39" s="105" t="str">
        <f t="shared" si="1"/>
        <v/>
      </c>
      <c r="K39" s="65"/>
      <c r="L39" s="33" t="str">
        <f t="shared" si="2"/>
        <v/>
      </c>
      <c r="M39" s="34" t="str">
        <f t="shared" si="3"/>
        <v/>
      </c>
      <c r="N39" s="125" t="str">
        <f t="shared" si="4"/>
        <v>X</v>
      </c>
      <c r="O39" s="34" t="str">
        <f t="shared" si="5"/>
        <v/>
      </c>
      <c r="P39" s="36"/>
    </row>
    <row r="40" spans="1:16" x14ac:dyDescent="0.2">
      <c r="A40" s="221">
        <f t="shared" si="0"/>
        <v>35</v>
      </c>
      <c r="B40" s="117"/>
      <c r="C40" s="117"/>
      <c r="D40" s="117"/>
      <c r="E40" s="182"/>
      <c r="F40" s="116"/>
      <c r="G40" s="116"/>
      <c r="H40" s="124"/>
      <c r="I40" s="225"/>
      <c r="J40" s="105" t="str">
        <f t="shared" si="1"/>
        <v/>
      </c>
      <c r="K40" s="65"/>
      <c r="L40" s="33" t="str">
        <f t="shared" si="2"/>
        <v/>
      </c>
      <c r="M40" s="34" t="str">
        <f t="shared" si="3"/>
        <v/>
      </c>
      <c r="N40" s="125" t="str">
        <f t="shared" si="4"/>
        <v>X</v>
      </c>
      <c r="O40" s="34" t="str">
        <f t="shared" si="5"/>
        <v/>
      </c>
      <c r="P40" s="36"/>
    </row>
    <row r="41" spans="1:16" x14ac:dyDescent="0.2">
      <c r="A41" s="221">
        <f t="shared" si="0"/>
        <v>36</v>
      </c>
      <c r="B41" s="117"/>
      <c r="C41" s="117"/>
      <c r="D41" s="117"/>
      <c r="E41" s="182"/>
      <c r="F41" s="124"/>
      <c r="G41" s="124"/>
      <c r="H41" s="124"/>
      <c r="I41" s="225"/>
      <c r="J41" s="105" t="str">
        <f t="shared" si="1"/>
        <v/>
      </c>
      <c r="K41" s="65"/>
      <c r="L41" s="33" t="str">
        <f t="shared" si="2"/>
        <v/>
      </c>
      <c r="M41" s="34" t="str">
        <f t="shared" si="3"/>
        <v/>
      </c>
      <c r="N41" s="125" t="str">
        <f t="shared" si="4"/>
        <v>X</v>
      </c>
      <c r="O41" s="34" t="str">
        <f t="shared" si="5"/>
        <v/>
      </c>
      <c r="P41" s="36"/>
    </row>
    <row r="42" spans="1:16" x14ac:dyDescent="0.2">
      <c r="A42" s="222">
        <f t="shared" si="0"/>
        <v>37</v>
      </c>
      <c r="B42" s="153"/>
      <c r="C42" s="153"/>
      <c r="D42" s="153"/>
      <c r="E42" s="183"/>
      <c r="F42" s="154"/>
      <c r="G42" s="154"/>
      <c r="H42" s="154"/>
      <c r="I42" s="226"/>
      <c r="J42" s="155" t="str">
        <f t="shared" si="1"/>
        <v/>
      </c>
      <c r="K42" s="66"/>
      <c r="L42" s="33" t="str">
        <f t="shared" si="2"/>
        <v/>
      </c>
      <c r="M42" s="34" t="str">
        <f t="shared" si="3"/>
        <v/>
      </c>
      <c r="N42" s="125" t="str">
        <f t="shared" si="4"/>
        <v>X</v>
      </c>
      <c r="O42" s="34" t="str">
        <f t="shared" si="5"/>
        <v/>
      </c>
      <c r="P42" s="36"/>
    </row>
    <row r="43" spans="1:16" x14ac:dyDescent="0.2">
      <c r="A43" s="218">
        <f t="shared" si="0"/>
        <v>38</v>
      </c>
      <c r="B43" s="117"/>
      <c r="C43" s="117"/>
      <c r="D43" s="117"/>
      <c r="E43" s="181"/>
      <c r="F43" s="156"/>
      <c r="G43" s="156"/>
      <c r="H43" s="156"/>
      <c r="I43" s="225"/>
      <c r="J43" s="105" t="str">
        <f t="shared" si="1"/>
        <v/>
      </c>
      <c r="K43" s="4"/>
      <c r="L43" s="33" t="str">
        <f t="shared" si="2"/>
        <v/>
      </c>
      <c r="M43" s="34" t="str">
        <f t="shared" si="3"/>
        <v/>
      </c>
      <c r="N43" s="125" t="str">
        <f t="shared" si="4"/>
        <v>X</v>
      </c>
      <c r="O43" s="34" t="str">
        <f t="shared" si="5"/>
        <v/>
      </c>
      <c r="P43" s="37"/>
    </row>
    <row r="44" spans="1:16" x14ac:dyDescent="0.2">
      <c r="A44" s="218">
        <f t="shared" si="0"/>
        <v>39</v>
      </c>
      <c r="B44" s="117"/>
      <c r="C44" s="117"/>
      <c r="D44" s="117"/>
      <c r="E44" s="181"/>
      <c r="F44" s="156"/>
      <c r="G44" s="156"/>
      <c r="H44" s="156"/>
      <c r="I44" s="169"/>
      <c r="J44" s="105" t="str">
        <f t="shared" si="1"/>
        <v/>
      </c>
      <c r="K44" s="4"/>
      <c r="L44" s="33" t="str">
        <f t="shared" si="2"/>
        <v/>
      </c>
      <c r="M44" s="34" t="str">
        <f t="shared" si="3"/>
        <v/>
      </c>
      <c r="N44" s="125" t="str">
        <f t="shared" si="4"/>
        <v>X</v>
      </c>
      <c r="O44" s="34" t="str">
        <f t="shared" si="5"/>
        <v/>
      </c>
      <c r="P44" s="37"/>
    </row>
    <row r="45" spans="1:16" x14ac:dyDescent="0.2">
      <c r="A45" s="218">
        <f t="shared" si="0"/>
        <v>40</v>
      </c>
      <c r="B45" s="117"/>
      <c r="C45" s="117"/>
      <c r="D45" s="117"/>
      <c r="E45" s="181"/>
      <c r="F45" s="156"/>
      <c r="G45" s="156"/>
      <c r="H45" s="156"/>
      <c r="I45" s="169"/>
      <c r="J45" s="105" t="str">
        <f t="shared" si="1"/>
        <v/>
      </c>
      <c r="K45" s="1"/>
      <c r="L45" s="33" t="str">
        <f t="shared" si="2"/>
        <v/>
      </c>
      <c r="M45" s="34" t="str">
        <f t="shared" si="3"/>
        <v/>
      </c>
      <c r="N45" s="125" t="str">
        <f t="shared" si="4"/>
        <v>X</v>
      </c>
      <c r="O45" s="34" t="str">
        <f t="shared" si="5"/>
        <v/>
      </c>
      <c r="P45" s="37"/>
    </row>
    <row r="46" spans="1:16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6" ht="14.25" x14ac:dyDescent="0.2">
      <c r="A47" s="8" t="s">
        <v>6</v>
      </c>
      <c r="B47" s="184"/>
      <c r="D47" s="5"/>
      <c r="G47" s="364" t="s">
        <v>36</v>
      </c>
      <c r="H47" s="364"/>
      <c r="I47" s="364"/>
      <c r="J47" s="364"/>
    </row>
    <row r="48" spans="1:16" x14ac:dyDescent="0.2">
      <c r="A48" s="25"/>
      <c r="B48" s="25"/>
      <c r="C48" s="39"/>
      <c r="D48" s="25"/>
      <c r="E48" s="38"/>
      <c r="F48" s="38"/>
      <c r="G48" s="25"/>
      <c r="H48" s="25"/>
      <c r="I48" s="25"/>
      <c r="J48" s="25"/>
    </row>
    <row r="49" spans="1:10" x14ac:dyDescent="0.2">
      <c r="A49" s="25"/>
      <c r="B49" s="25"/>
      <c r="C49" s="25"/>
      <c r="D49" s="24"/>
      <c r="E49" s="24"/>
      <c r="F49" s="28"/>
      <c r="G49" s="25"/>
      <c r="H49" s="25"/>
      <c r="I49" s="25"/>
      <c r="J49" s="25"/>
    </row>
    <row r="50" spans="1:10" x14ac:dyDescent="0.2">
      <c r="A50" s="23"/>
      <c r="B50" s="23"/>
      <c r="C50" s="23"/>
      <c r="D50" s="24"/>
      <c r="E50" s="25"/>
      <c r="F50" s="25"/>
      <c r="G50" s="40"/>
      <c r="H50" s="40"/>
      <c r="I50" s="40"/>
      <c r="J50" s="40"/>
    </row>
    <row r="51" spans="1:10" x14ac:dyDescent="0.2">
      <c r="A51" s="23"/>
      <c r="B51" s="23"/>
      <c r="C51" s="23"/>
      <c r="D51" s="24"/>
      <c r="E51" s="25"/>
      <c r="F51" s="25"/>
      <c r="G51" s="28"/>
      <c r="H51" s="28"/>
      <c r="I51" s="28"/>
      <c r="J51" s="28"/>
    </row>
  </sheetData>
  <sheetProtection password="C077" sheet="1" objects="1" scenarios="1"/>
  <mergeCells count="2">
    <mergeCell ref="G47:J47"/>
    <mergeCell ref="A1:J1"/>
  </mergeCells>
  <phoneticPr fontId="0" type="noConversion"/>
  <conditionalFormatting sqref="F6:G45">
    <cfRule type="expression" dxfId="12" priority="2" stopIfTrue="1">
      <formula>K$1-1</formula>
    </cfRule>
    <cfRule type="cellIs" dxfId="11" priority="3" stopIfTrue="1" operator="lessThan">
      <formula>18</formula>
    </cfRule>
  </conditionalFormatting>
  <conditionalFormatting sqref="H6:H45">
    <cfRule type="expression" dxfId="10" priority="4" stopIfTrue="1">
      <formula>M$1-1</formula>
    </cfRule>
  </conditionalFormatting>
  <conditionalFormatting sqref="F5:H5">
    <cfRule type="expression" dxfId="9" priority="5" stopIfTrue="1">
      <formula>K$1-1</formula>
    </cfRule>
  </conditionalFormatting>
  <conditionalFormatting sqref="I6:I45">
    <cfRule type="cellIs" dxfId="8" priority="1" stopIfTrue="1" operator="equal">
      <formula>"Non Idoneo"</formula>
    </cfRule>
  </conditionalFormatting>
  <printOptions horizontalCentered="1"/>
  <pageMargins left="0.49" right="0.51" top="0.51181102362204722" bottom="0.6692913385826772" header="0.31496062992125984" footer="0.31496062992125984"/>
  <pageSetup paperSize="9" orientation="landscape" horizontalDpi="300" verticalDpi="300" r:id="rId1"/>
  <headerFooter alignWithMargins="0">
    <oddHeader>&amp;RAllegato 24B</oddHeader>
    <oddFooter>&amp;R&amp;A    pag. &amp;P di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M36"/>
  <sheetViews>
    <sheetView showGridLines="0" showRowColHeaders="0" workbookViewId="0">
      <pane ySplit="5" topLeftCell="A6" activePane="bottomLeft" state="frozen"/>
      <selection activeCell="D5" sqref="D5"/>
      <selection pane="bottomLeft" activeCell="D5" sqref="D5"/>
    </sheetView>
  </sheetViews>
  <sheetFormatPr defaultRowHeight="12.75" x14ac:dyDescent="0.2"/>
  <cols>
    <col min="1" max="1" width="5.7109375" customWidth="1"/>
    <col min="2" max="3" width="28.7109375" customWidth="1"/>
    <col min="4" max="4" width="22.7109375" customWidth="1"/>
    <col min="5" max="5" width="10.7109375" customWidth="1"/>
    <col min="6" max="8" width="9.7109375" customWidth="1"/>
    <col min="9" max="9" width="10.7109375" customWidth="1"/>
  </cols>
  <sheetData>
    <row r="1" spans="1:13" ht="24" customHeight="1" x14ac:dyDescent="0.2">
      <c r="A1" s="359" t="s">
        <v>29</v>
      </c>
      <c r="B1" s="360"/>
      <c r="C1" s="360"/>
      <c r="D1" s="360"/>
      <c r="E1" s="360"/>
      <c r="F1" s="360"/>
      <c r="G1" s="360"/>
      <c r="H1" s="360"/>
      <c r="I1" s="361"/>
      <c r="K1" s="130" t="b">
        <f>dialogo!C3</f>
        <v>1</v>
      </c>
      <c r="L1" s="130" t="b">
        <f>dialogo!C4</f>
        <v>1</v>
      </c>
      <c r="M1" s="130" t="b">
        <f>dialogo!C5</f>
        <v>1</v>
      </c>
    </row>
    <row r="2" spans="1:13" ht="18" customHeight="1" x14ac:dyDescent="0.2">
      <c r="A2" s="47"/>
      <c r="B2" s="101" t="s">
        <v>42</v>
      </c>
      <c r="C2" s="108" t="str">
        <f>IF(Verbale!I16="","",Verbale!I16)</f>
        <v/>
      </c>
      <c r="D2" s="2"/>
      <c r="E2" s="2"/>
      <c r="F2" s="47"/>
      <c r="G2" s="47"/>
      <c r="H2" s="47"/>
      <c r="I2" s="52"/>
    </row>
    <row r="3" spans="1:13" x14ac:dyDescent="0.2">
      <c r="A3" s="47"/>
      <c r="B3" s="101" t="s">
        <v>56</v>
      </c>
      <c r="C3" s="109" t="str">
        <f>IF(Verbale!G12="","",Verbale!G12)</f>
        <v/>
      </c>
      <c r="D3" s="2"/>
      <c r="E3" s="101" t="s">
        <v>57</v>
      </c>
      <c r="F3" s="108" t="str">
        <f>IF(Verbale!E9="","",Verbale!E9)</f>
        <v/>
      </c>
      <c r="G3" s="2"/>
      <c r="H3" s="101" t="s">
        <v>58</v>
      </c>
      <c r="I3" s="179" t="str">
        <f>IF(Verbale!L9="","",Verbale!L9)</f>
        <v/>
      </c>
    </row>
    <row r="4" spans="1:13" ht="6" customHeight="1" x14ac:dyDescent="0.2">
      <c r="A4" s="47"/>
      <c r="B4" s="48"/>
      <c r="C4" s="48"/>
      <c r="D4" s="51"/>
      <c r="E4" s="50"/>
      <c r="F4" s="48"/>
      <c r="G4" s="48"/>
      <c r="H4" s="48"/>
      <c r="I4" s="48"/>
    </row>
    <row r="5" spans="1:13" ht="33.950000000000003" customHeight="1" x14ac:dyDescent="0.2">
      <c r="A5" s="26" t="s">
        <v>32</v>
      </c>
      <c r="B5" s="45" t="s">
        <v>12</v>
      </c>
      <c r="C5" s="45" t="s">
        <v>13</v>
      </c>
      <c r="D5" s="45" t="s">
        <v>27</v>
      </c>
      <c r="E5" s="11" t="s">
        <v>37</v>
      </c>
      <c r="F5" s="11" t="s">
        <v>77</v>
      </c>
      <c r="G5" s="11" t="s">
        <v>78</v>
      </c>
      <c r="H5" s="19" t="s">
        <v>79</v>
      </c>
      <c r="I5" s="19" t="s">
        <v>31</v>
      </c>
    </row>
    <row r="6" spans="1:13" x14ac:dyDescent="0.2">
      <c r="A6" s="53">
        <f t="shared" ref="A6:A30" si="0">IF(ISTEXT(B6),ROW()-ROW($A$5),"")</f>
        <v>1</v>
      </c>
      <c r="B6" s="201" t="s">
        <v>106</v>
      </c>
      <c r="C6" s="201" t="s">
        <v>107</v>
      </c>
      <c r="D6" s="201" t="s">
        <v>108</v>
      </c>
      <c r="E6" s="202">
        <v>20837</v>
      </c>
      <c r="F6" s="123">
        <v>23</v>
      </c>
      <c r="G6" s="123">
        <v>25</v>
      </c>
      <c r="H6" s="123">
        <v>20</v>
      </c>
      <c r="I6" s="168">
        <v>68</v>
      </c>
    </row>
    <row r="7" spans="1:13" x14ac:dyDescent="0.2">
      <c r="A7" s="54">
        <f t="shared" si="0"/>
        <v>2</v>
      </c>
      <c r="B7" s="115" t="s">
        <v>117</v>
      </c>
      <c r="C7" s="115" t="s">
        <v>118</v>
      </c>
      <c r="D7" s="115" t="s">
        <v>91</v>
      </c>
      <c r="E7" s="182">
        <v>28411</v>
      </c>
      <c r="F7" s="116">
        <v>23</v>
      </c>
      <c r="G7" s="116">
        <v>25</v>
      </c>
      <c r="H7" s="116">
        <v>10</v>
      </c>
      <c r="I7" s="169">
        <v>58</v>
      </c>
    </row>
    <row r="8" spans="1:13" x14ac:dyDescent="0.2">
      <c r="A8" s="54">
        <f t="shared" si="0"/>
        <v>3</v>
      </c>
      <c r="B8" s="115" t="s">
        <v>129</v>
      </c>
      <c r="C8" s="115" t="s">
        <v>130</v>
      </c>
      <c r="D8" s="115" t="s">
        <v>91</v>
      </c>
      <c r="E8" s="182">
        <v>22199</v>
      </c>
      <c r="F8" s="116">
        <v>28</v>
      </c>
      <c r="G8" s="116">
        <v>25</v>
      </c>
      <c r="H8" s="116">
        <v>5</v>
      </c>
      <c r="I8" s="169">
        <v>58</v>
      </c>
    </row>
    <row r="9" spans="1:13" x14ac:dyDescent="0.2">
      <c r="A9" s="54">
        <f t="shared" si="0"/>
        <v>4</v>
      </c>
      <c r="B9" s="115" t="s">
        <v>151</v>
      </c>
      <c r="C9" s="115" t="s">
        <v>152</v>
      </c>
      <c r="D9" s="115" t="s">
        <v>105</v>
      </c>
      <c r="E9" s="182">
        <v>28411</v>
      </c>
      <c r="F9" s="116">
        <v>24</v>
      </c>
      <c r="G9" s="116">
        <v>22</v>
      </c>
      <c r="H9" s="116">
        <v>10</v>
      </c>
      <c r="I9" s="169">
        <v>56</v>
      </c>
    </row>
    <row r="10" spans="1:13" x14ac:dyDescent="0.2">
      <c r="A10" s="54">
        <f t="shared" si="0"/>
        <v>5</v>
      </c>
      <c r="B10" s="115" t="s">
        <v>120</v>
      </c>
      <c r="C10" s="115" t="s">
        <v>121</v>
      </c>
      <c r="D10" s="115" t="s">
        <v>91</v>
      </c>
      <c r="E10" s="182">
        <v>22199</v>
      </c>
      <c r="F10" s="116">
        <v>25</v>
      </c>
      <c r="G10" s="116">
        <v>25</v>
      </c>
      <c r="H10" s="116">
        <v>5</v>
      </c>
      <c r="I10" s="169">
        <v>55</v>
      </c>
    </row>
    <row r="11" spans="1:13" x14ac:dyDescent="0.2">
      <c r="A11" s="54">
        <f t="shared" si="0"/>
        <v>6</v>
      </c>
      <c r="B11" s="115" t="s">
        <v>149</v>
      </c>
      <c r="C11" s="115" t="s">
        <v>150</v>
      </c>
      <c r="D11" s="115" t="s">
        <v>91</v>
      </c>
      <c r="E11" s="182">
        <v>21506</v>
      </c>
      <c r="F11" s="116">
        <v>25</v>
      </c>
      <c r="G11" s="116">
        <v>20</v>
      </c>
      <c r="H11" s="116">
        <v>10</v>
      </c>
      <c r="I11" s="169">
        <v>55</v>
      </c>
    </row>
    <row r="12" spans="1:13" x14ac:dyDescent="0.2">
      <c r="A12" s="54">
        <f t="shared" si="0"/>
        <v>7</v>
      </c>
      <c r="B12" s="115" t="s">
        <v>113</v>
      </c>
      <c r="C12" s="115" t="s">
        <v>114</v>
      </c>
      <c r="D12" s="115" t="s">
        <v>115</v>
      </c>
      <c r="E12" s="182">
        <v>19703</v>
      </c>
      <c r="F12" s="116">
        <v>18</v>
      </c>
      <c r="G12" s="116">
        <v>25</v>
      </c>
      <c r="H12" s="116">
        <v>12</v>
      </c>
      <c r="I12" s="169">
        <v>55</v>
      </c>
    </row>
    <row r="13" spans="1:13" x14ac:dyDescent="0.2">
      <c r="A13" s="54">
        <f t="shared" si="0"/>
        <v>8</v>
      </c>
      <c r="B13" s="115" t="s">
        <v>126</v>
      </c>
      <c r="C13" s="115" t="s">
        <v>127</v>
      </c>
      <c r="D13" s="115" t="s">
        <v>128</v>
      </c>
      <c r="E13" s="182">
        <v>19703</v>
      </c>
      <c r="F13" s="116">
        <v>21</v>
      </c>
      <c r="G13" s="116">
        <v>24</v>
      </c>
      <c r="H13" s="116">
        <v>10</v>
      </c>
      <c r="I13" s="169">
        <v>55</v>
      </c>
    </row>
    <row r="14" spans="1:13" x14ac:dyDescent="0.2">
      <c r="A14" s="54">
        <f t="shared" si="0"/>
        <v>9</v>
      </c>
      <c r="B14" s="115" t="s">
        <v>147</v>
      </c>
      <c r="C14" s="115" t="s">
        <v>148</v>
      </c>
      <c r="D14" s="115" t="s">
        <v>91</v>
      </c>
      <c r="E14" s="182">
        <v>20837</v>
      </c>
      <c r="F14" s="116">
        <v>22</v>
      </c>
      <c r="G14" s="116">
        <v>22</v>
      </c>
      <c r="H14" s="116">
        <v>10</v>
      </c>
      <c r="I14" s="169">
        <v>54</v>
      </c>
    </row>
    <row r="15" spans="1:13" x14ac:dyDescent="0.2">
      <c r="A15" s="54">
        <f t="shared" si="0"/>
        <v>10</v>
      </c>
      <c r="B15" s="115" t="s">
        <v>110</v>
      </c>
      <c r="C15" s="115" t="s">
        <v>111</v>
      </c>
      <c r="D15" s="115" t="s">
        <v>112</v>
      </c>
      <c r="E15" s="182">
        <v>19703</v>
      </c>
      <c r="F15" s="116">
        <v>24</v>
      </c>
      <c r="G15" s="116">
        <v>25</v>
      </c>
      <c r="H15" s="116">
        <v>5</v>
      </c>
      <c r="I15" s="169">
        <v>54</v>
      </c>
    </row>
    <row r="16" spans="1:13" x14ac:dyDescent="0.2">
      <c r="A16" s="54">
        <f t="shared" si="0"/>
        <v>11</v>
      </c>
      <c r="B16" s="115" t="s">
        <v>93</v>
      </c>
      <c r="C16" s="115" t="s">
        <v>94</v>
      </c>
      <c r="D16" s="115" t="s">
        <v>91</v>
      </c>
      <c r="E16" s="182">
        <v>19688</v>
      </c>
      <c r="F16" s="116">
        <v>23</v>
      </c>
      <c r="G16" s="116">
        <v>26</v>
      </c>
      <c r="H16" s="116">
        <v>5</v>
      </c>
      <c r="I16" s="169">
        <v>54</v>
      </c>
    </row>
    <row r="17" spans="1:9" x14ac:dyDescent="0.2">
      <c r="A17" s="54">
        <f t="shared" si="0"/>
        <v>12</v>
      </c>
      <c r="B17" s="115" t="s">
        <v>89</v>
      </c>
      <c r="C17" s="115" t="s">
        <v>90</v>
      </c>
      <c r="D17" s="115" t="s">
        <v>91</v>
      </c>
      <c r="E17" s="182">
        <v>17238</v>
      </c>
      <c r="F17" s="116">
        <v>24</v>
      </c>
      <c r="G17" s="116">
        <v>30</v>
      </c>
      <c r="H17" s="116">
        <v>0</v>
      </c>
      <c r="I17" s="169">
        <v>54</v>
      </c>
    </row>
    <row r="18" spans="1:9" x14ac:dyDescent="0.2">
      <c r="A18" s="54">
        <f t="shared" si="0"/>
        <v>13</v>
      </c>
      <c r="B18" s="115" t="s">
        <v>99</v>
      </c>
      <c r="C18" s="115" t="s">
        <v>100</v>
      </c>
      <c r="D18" s="115" t="s">
        <v>91</v>
      </c>
      <c r="E18" s="182">
        <v>22199</v>
      </c>
      <c r="F18" s="116">
        <v>18</v>
      </c>
      <c r="G18" s="116">
        <v>25</v>
      </c>
      <c r="H18" s="116">
        <v>10</v>
      </c>
      <c r="I18" s="169">
        <v>53</v>
      </c>
    </row>
    <row r="19" spans="1:9" x14ac:dyDescent="0.2">
      <c r="A19" s="54">
        <f t="shared" si="0"/>
        <v>14</v>
      </c>
      <c r="B19" s="115" t="s">
        <v>122</v>
      </c>
      <c r="C19" s="115" t="s">
        <v>123</v>
      </c>
      <c r="D19" s="115" t="s">
        <v>91</v>
      </c>
      <c r="E19" s="182">
        <v>20837</v>
      </c>
      <c r="F19" s="116">
        <v>22</v>
      </c>
      <c r="G19" s="116">
        <v>25</v>
      </c>
      <c r="H19" s="116">
        <v>5</v>
      </c>
      <c r="I19" s="169">
        <v>52</v>
      </c>
    </row>
    <row r="20" spans="1:9" x14ac:dyDescent="0.2">
      <c r="A20" s="54">
        <f t="shared" si="0"/>
        <v>15</v>
      </c>
      <c r="B20" s="115" t="s">
        <v>155</v>
      </c>
      <c r="C20" s="115" t="s">
        <v>156</v>
      </c>
      <c r="D20" s="115" t="s">
        <v>91</v>
      </c>
      <c r="E20" s="182">
        <v>19703</v>
      </c>
      <c r="F20" s="116">
        <v>23</v>
      </c>
      <c r="G20" s="116">
        <v>24</v>
      </c>
      <c r="H20" s="116">
        <v>5</v>
      </c>
      <c r="I20" s="169">
        <v>52</v>
      </c>
    </row>
    <row r="21" spans="1:9" x14ac:dyDescent="0.2">
      <c r="A21" s="54">
        <f t="shared" si="0"/>
        <v>16</v>
      </c>
      <c r="B21" s="115" t="s">
        <v>97</v>
      </c>
      <c r="C21" s="115" t="s">
        <v>98</v>
      </c>
      <c r="D21" s="115" t="s">
        <v>91</v>
      </c>
      <c r="E21" s="182">
        <v>19598</v>
      </c>
      <c r="F21" s="116">
        <v>21</v>
      </c>
      <c r="G21" s="116">
        <v>26</v>
      </c>
      <c r="H21" s="116">
        <v>5</v>
      </c>
      <c r="I21" s="169">
        <v>52</v>
      </c>
    </row>
    <row r="22" spans="1:9" x14ac:dyDescent="0.2">
      <c r="A22" s="54">
        <f t="shared" si="0"/>
        <v>17</v>
      </c>
      <c r="B22" s="115" t="s">
        <v>153</v>
      </c>
      <c r="C22" s="115" t="s">
        <v>154</v>
      </c>
      <c r="D22" s="115" t="s">
        <v>91</v>
      </c>
      <c r="E22" s="182">
        <v>20837</v>
      </c>
      <c r="F22" s="116">
        <v>21</v>
      </c>
      <c r="G22" s="116">
        <v>25</v>
      </c>
      <c r="H22" s="116">
        <v>5</v>
      </c>
      <c r="I22" s="169">
        <v>51</v>
      </c>
    </row>
    <row r="23" spans="1:9" x14ac:dyDescent="0.2">
      <c r="A23" s="54">
        <f t="shared" si="0"/>
        <v>18</v>
      </c>
      <c r="B23" s="115" t="s">
        <v>165</v>
      </c>
      <c r="C23" s="115" t="s">
        <v>166</v>
      </c>
      <c r="D23" s="115" t="s">
        <v>91</v>
      </c>
      <c r="E23" s="182">
        <v>28411</v>
      </c>
      <c r="F23" s="116">
        <v>20</v>
      </c>
      <c r="G23" s="116">
        <v>25</v>
      </c>
      <c r="H23" s="116">
        <v>5</v>
      </c>
      <c r="I23" s="169">
        <v>50</v>
      </c>
    </row>
    <row r="24" spans="1:9" x14ac:dyDescent="0.2">
      <c r="A24" s="54">
        <f t="shared" si="0"/>
        <v>19</v>
      </c>
      <c r="B24" s="115" t="s">
        <v>124</v>
      </c>
      <c r="C24" s="115" t="s">
        <v>125</v>
      </c>
      <c r="D24" s="115" t="s">
        <v>91</v>
      </c>
      <c r="E24" s="182">
        <v>28411</v>
      </c>
      <c r="F24" s="116">
        <v>19</v>
      </c>
      <c r="G24" s="116">
        <v>25</v>
      </c>
      <c r="H24" s="116">
        <v>5</v>
      </c>
      <c r="I24" s="169">
        <v>49</v>
      </c>
    </row>
    <row r="25" spans="1:9" x14ac:dyDescent="0.2">
      <c r="A25" s="54">
        <f t="shared" si="0"/>
        <v>20</v>
      </c>
      <c r="B25" s="115" t="s">
        <v>157</v>
      </c>
      <c r="C25" s="115" t="s">
        <v>158</v>
      </c>
      <c r="D25" s="115" t="s">
        <v>91</v>
      </c>
      <c r="E25" s="182">
        <v>28411</v>
      </c>
      <c r="F25" s="116">
        <v>18</v>
      </c>
      <c r="G25" s="116">
        <v>25</v>
      </c>
      <c r="H25" s="116">
        <v>5</v>
      </c>
      <c r="I25" s="169">
        <v>48</v>
      </c>
    </row>
    <row r="26" spans="1:9" x14ac:dyDescent="0.2">
      <c r="A26" s="54" t="str">
        <f t="shared" si="0"/>
        <v/>
      </c>
      <c r="B26" s="115"/>
      <c r="C26" s="115"/>
      <c r="D26" s="115"/>
      <c r="E26" s="182"/>
      <c r="F26" s="116"/>
      <c r="G26" s="116"/>
      <c r="H26" s="116"/>
      <c r="I26" s="169"/>
    </row>
    <row r="27" spans="1:9" x14ac:dyDescent="0.2">
      <c r="A27" s="54" t="str">
        <f t="shared" si="0"/>
        <v/>
      </c>
      <c r="B27" s="117"/>
      <c r="C27" s="117"/>
      <c r="D27" s="117"/>
      <c r="E27" s="181"/>
      <c r="F27" s="116"/>
      <c r="G27" s="116"/>
      <c r="H27" s="116"/>
      <c r="I27" s="169"/>
    </row>
    <row r="28" spans="1:9" x14ac:dyDescent="0.2">
      <c r="A28" s="54" t="str">
        <f t="shared" si="0"/>
        <v/>
      </c>
      <c r="B28" s="117"/>
      <c r="C28" s="117"/>
      <c r="D28" s="117"/>
      <c r="E28" s="181"/>
      <c r="F28" s="116"/>
      <c r="G28" s="116"/>
      <c r="H28" s="116"/>
      <c r="I28" s="169"/>
    </row>
    <row r="29" spans="1:9" x14ac:dyDescent="0.2">
      <c r="A29" s="54" t="str">
        <f t="shared" si="0"/>
        <v/>
      </c>
      <c r="B29" s="117"/>
      <c r="C29" s="117"/>
      <c r="D29" s="117"/>
      <c r="E29" s="181"/>
      <c r="F29" s="116"/>
      <c r="G29" s="116"/>
      <c r="H29" s="116"/>
      <c r="I29" s="169"/>
    </row>
    <row r="30" spans="1:9" x14ac:dyDescent="0.2">
      <c r="A30" s="56" t="str">
        <f t="shared" si="0"/>
        <v/>
      </c>
      <c r="B30" s="203"/>
      <c r="C30" s="203"/>
      <c r="D30" s="203"/>
      <c r="E30" s="204"/>
      <c r="F30" s="205"/>
      <c r="G30" s="205"/>
      <c r="H30" s="205"/>
      <c r="I30" s="206"/>
    </row>
    <row r="31" spans="1:9" x14ac:dyDescent="0.2">
      <c r="A31" s="8"/>
      <c r="B31" s="8"/>
      <c r="C31" s="8"/>
      <c r="D31" s="6"/>
      <c r="E31" s="2"/>
      <c r="F31" s="2"/>
      <c r="G31" s="6"/>
      <c r="H31" s="2"/>
      <c r="I31" s="71"/>
    </row>
    <row r="32" spans="1:9" ht="14.25" x14ac:dyDescent="0.2">
      <c r="A32" s="8" t="s">
        <v>6</v>
      </c>
      <c r="B32" s="185"/>
      <c r="C32" s="27"/>
      <c r="D32" s="29"/>
      <c r="E32" s="28"/>
      <c r="F32" s="364" t="s">
        <v>36</v>
      </c>
      <c r="G32" s="364"/>
      <c r="H32" s="364"/>
      <c r="I32" s="364"/>
    </row>
    <row r="33" spans="1:9" x14ac:dyDescent="0.2">
      <c r="A33" s="28"/>
      <c r="B33" s="28"/>
      <c r="C33" s="8"/>
      <c r="D33" s="2"/>
      <c r="E33" s="2"/>
      <c r="F33" s="32"/>
      <c r="G33" s="32"/>
      <c r="H33" s="32"/>
      <c r="I33" s="32"/>
    </row>
    <row r="34" spans="1:9" x14ac:dyDescent="0.2">
      <c r="A34" s="7"/>
      <c r="B34" s="7"/>
      <c r="C34" s="7"/>
      <c r="D34" s="2"/>
      <c r="E34" s="2"/>
      <c r="F34" s="28"/>
      <c r="G34" s="28"/>
      <c r="H34" s="28"/>
      <c r="I34" s="28"/>
    </row>
    <row r="35" spans="1:9" x14ac:dyDescent="0.2">
      <c r="A35" s="28"/>
      <c r="B35" s="28"/>
      <c r="C35" s="28"/>
      <c r="D35" s="6"/>
      <c r="E35" s="6"/>
      <c r="F35" s="30"/>
      <c r="G35" s="30"/>
      <c r="H35" s="30"/>
      <c r="I35" s="30"/>
    </row>
    <row r="36" spans="1:9" x14ac:dyDescent="0.2">
      <c r="A36" s="27"/>
      <c r="B36" s="27"/>
      <c r="C36" s="27"/>
      <c r="D36" s="29"/>
      <c r="E36" s="29"/>
      <c r="F36" s="28"/>
      <c r="G36" s="28"/>
      <c r="H36" s="28"/>
      <c r="I36" s="28"/>
    </row>
  </sheetData>
  <sheetProtection password="C077" sheet="1" objects="1" scenarios="1"/>
  <mergeCells count="2">
    <mergeCell ref="A1:I1"/>
    <mergeCell ref="F32:I32"/>
  </mergeCells>
  <phoneticPr fontId="9" type="noConversion"/>
  <conditionalFormatting sqref="F6:H30">
    <cfRule type="expression" dxfId="7" priority="1" stopIfTrue="1">
      <formula>K$1-1</formula>
    </cfRule>
  </conditionalFormatting>
  <conditionalFormatting sqref="F5:H5">
    <cfRule type="expression" dxfId="6" priority="2" stopIfTrue="1">
      <formula>K$1-1</formula>
    </cfRule>
  </conditionalFormatting>
  <printOptions horizontalCentered="1"/>
  <pageMargins left="0.55000000000000004" right="0.55000000000000004" top="0.51181102362204722" bottom="0.6692913385826772" header="0.31496062992125984" footer="0.31496062992125984"/>
  <pageSetup paperSize="9" orientation="landscape" horizontalDpi="300" verticalDpi="300" r:id="rId1"/>
  <headerFooter alignWithMargins="0">
    <oddHeader>&amp;RAllegato 24C</oddHeader>
    <oddFooter>&amp;R&amp;A    pag. &amp;P di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M51"/>
  <sheetViews>
    <sheetView showGridLines="0" showRowColHeaders="0" workbookViewId="0">
      <pane ySplit="5" topLeftCell="A6" activePane="bottomLeft" state="frozen"/>
      <selection activeCell="D5" sqref="D5"/>
      <selection pane="bottomLeft" activeCell="G43" sqref="G43"/>
    </sheetView>
  </sheetViews>
  <sheetFormatPr defaultRowHeight="12.75" x14ac:dyDescent="0.2"/>
  <cols>
    <col min="1" max="1" width="5.7109375" customWidth="1"/>
    <col min="2" max="3" width="28.7109375" customWidth="1"/>
    <col min="4" max="4" width="22.7109375" customWidth="1"/>
    <col min="5" max="5" width="10.7109375" customWidth="1"/>
    <col min="6" max="8" width="9.7109375" customWidth="1"/>
    <col min="9" max="9" width="10.7109375" customWidth="1"/>
  </cols>
  <sheetData>
    <row r="1" spans="1:13" ht="24" customHeight="1" x14ac:dyDescent="0.2">
      <c r="A1" s="359" t="s">
        <v>30</v>
      </c>
      <c r="B1" s="360"/>
      <c r="C1" s="360"/>
      <c r="D1" s="360"/>
      <c r="E1" s="360"/>
      <c r="F1" s="360"/>
      <c r="G1" s="360"/>
      <c r="H1" s="360"/>
      <c r="I1" s="361"/>
      <c r="K1" s="130" t="b">
        <f>dialogo!C3</f>
        <v>1</v>
      </c>
      <c r="L1" s="130" t="b">
        <f>dialogo!C4</f>
        <v>1</v>
      </c>
      <c r="M1" s="130" t="b">
        <f>dialogo!C5</f>
        <v>1</v>
      </c>
    </row>
    <row r="2" spans="1:13" ht="18" customHeight="1" x14ac:dyDescent="0.2">
      <c r="A2" s="47"/>
      <c r="B2" s="101" t="s">
        <v>42</v>
      </c>
      <c r="C2" s="108" t="str">
        <f>IF(Verbale!I16="","",Verbale!I16)</f>
        <v/>
      </c>
      <c r="D2" s="2"/>
      <c r="E2" s="2"/>
      <c r="F2" s="47"/>
      <c r="G2" s="47"/>
      <c r="H2" s="47"/>
      <c r="I2" s="47"/>
    </row>
    <row r="3" spans="1:13" x14ac:dyDescent="0.2">
      <c r="A3" s="47"/>
      <c r="B3" s="101" t="s">
        <v>56</v>
      </c>
      <c r="C3" s="109" t="str">
        <f>IF(Verbale!G12="","",Verbale!G12)</f>
        <v/>
      </c>
      <c r="D3" s="2"/>
      <c r="E3" s="101" t="s">
        <v>57</v>
      </c>
      <c r="F3" s="108" t="str">
        <f>IF(Verbale!E9="","",Verbale!E9)</f>
        <v/>
      </c>
      <c r="G3" s="2"/>
      <c r="H3" s="101" t="s">
        <v>58</v>
      </c>
      <c r="I3" s="179" t="str">
        <f>IF(Verbale!L9="","",Verbale!L9)</f>
        <v/>
      </c>
    </row>
    <row r="4" spans="1:13" ht="6" customHeight="1" x14ac:dyDescent="0.2">
      <c r="A4" s="49"/>
      <c r="B4" s="49"/>
      <c r="C4" s="49"/>
      <c r="D4" s="49"/>
      <c r="E4" s="49"/>
      <c r="F4" s="49"/>
      <c r="G4" s="49"/>
      <c r="H4" s="49"/>
      <c r="I4" s="49"/>
    </row>
    <row r="5" spans="1:13" ht="33.950000000000003" customHeight="1" x14ac:dyDescent="0.2">
      <c r="A5" s="31" t="s">
        <v>32</v>
      </c>
      <c r="B5" s="45" t="s">
        <v>12</v>
      </c>
      <c r="C5" s="45" t="s">
        <v>13</v>
      </c>
      <c r="D5" s="45" t="s">
        <v>27</v>
      </c>
      <c r="E5" s="19" t="s">
        <v>37</v>
      </c>
      <c r="F5" s="11" t="s">
        <v>77</v>
      </c>
      <c r="G5" s="11" t="s">
        <v>78</v>
      </c>
      <c r="H5" s="19" t="s">
        <v>79</v>
      </c>
      <c r="I5" s="19" t="s">
        <v>31</v>
      </c>
    </row>
    <row r="6" spans="1:13" x14ac:dyDescent="0.2">
      <c r="A6" s="53">
        <f>IF(ISTEXT(B6),MAX('C - Idonei Ammessi'!$A$6:$A$30)+ROW()-ROW($A$5),"")</f>
        <v>21</v>
      </c>
      <c r="B6" s="117" t="s">
        <v>131</v>
      </c>
      <c r="C6" s="117" t="s">
        <v>132</v>
      </c>
      <c r="D6" s="117" t="s">
        <v>91</v>
      </c>
      <c r="E6" s="207">
        <v>23334</v>
      </c>
      <c r="F6" s="208">
        <v>19</v>
      </c>
      <c r="G6" s="208">
        <v>19</v>
      </c>
      <c r="H6" s="208">
        <v>10</v>
      </c>
      <c r="I6" s="168">
        <v>48</v>
      </c>
    </row>
    <row r="7" spans="1:13" x14ac:dyDescent="0.2">
      <c r="A7" s="67">
        <f>IF(ISTEXT(B7),MAX('C - Idonei Ammessi'!$A$6:$A$30)+ROW()-ROW($A$5),"")</f>
        <v>22</v>
      </c>
      <c r="B7" s="117" t="s">
        <v>141</v>
      </c>
      <c r="C7" s="118" t="s">
        <v>142</v>
      </c>
      <c r="D7" s="118" t="s">
        <v>91</v>
      </c>
      <c r="E7" s="186">
        <v>22199</v>
      </c>
      <c r="F7" s="116">
        <v>18</v>
      </c>
      <c r="G7" s="116">
        <v>19</v>
      </c>
      <c r="H7" s="116">
        <v>5</v>
      </c>
      <c r="I7" s="169">
        <v>42</v>
      </c>
    </row>
    <row r="8" spans="1:13" x14ac:dyDescent="0.2">
      <c r="A8" s="68">
        <f>IF(ISTEXT(B8),MAX('C - Idonei Ammessi'!$A$6:$A$30)+ROW()-ROW($A$5),"")</f>
        <v>23</v>
      </c>
      <c r="B8" s="117" t="s">
        <v>143</v>
      </c>
      <c r="C8" s="118" t="s">
        <v>139</v>
      </c>
      <c r="D8" s="118" t="s">
        <v>140</v>
      </c>
      <c r="E8" s="186">
        <v>22046</v>
      </c>
      <c r="F8" s="116">
        <v>18</v>
      </c>
      <c r="G8" s="116">
        <v>18</v>
      </c>
      <c r="H8" s="116">
        <v>5</v>
      </c>
      <c r="I8" s="169">
        <v>41</v>
      </c>
    </row>
    <row r="9" spans="1:13" x14ac:dyDescent="0.2">
      <c r="A9" s="68" t="str">
        <f>IF(ISTEXT(B9),MAX('C - Idonei Ammessi'!$A$6:$A$30)+ROW()-ROW($A$5),"")</f>
        <v/>
      </c>
      <c r="B9" s="117"/>
      <c r="C9" s="118"/>
      <c r="D9" s="118"/>
      <c r="E9" s="186"/>
      <c r="F9" s="116"/>
      <c r="G9" s="116"/>
      <c r="H9" s="116"/>
      <c r="I9" s="169"/>
    </row>
    <row r="10" spans="1:13" x14ac:dyDescent="0.2">
      <c r="A10" s="68" t="str">
        <f>IF(ISTEXT(B10),MAX('C - Idonei Ammessi'!$A$6:$A$30)+ROW()-ROW($A$5),"")</f>
        <v/>
      </c>
      <c r="B10" s="117"/>
      <c r="C10" s="118"/>
      <c r="D10" s="118"/>
      <c r="E10" s="186"/>
      <c r="F10" s="116"/>
      <c r="G10" s="116"/>
      <c r="H10" s="116"/>
      <c r="I10" s="169"/>
    </row>
    <row r="11" spans="1:13" x14ac:dyDescent="0.2">
      <c r="A11" s="68" t="str">
        <f>IF(ISTEXT(B11),MAX('C - Idonei Ammessi'!$A$6:$A$30)+ROW()-ROW($A$5),"")</f>
        <v/>
      </c>
      <c r="B11" s="117"/>
      <c r="C11" s="118"/>
      <c r="D11" s="118"/>
      <c r="E11" s="186"/>
      <c r="F11" s="116"/>
      <c r="G11" s="116"/>
      <c r="H11" s="116"/>
      <c r="I11" s="169"/>
    </row>
    <row r="12" spans="1:13" x14ac:dyDescent="0.2">
      <c r="A12" s="68" t="str">
        <f>IF(ISTEXT(B12),MAX('C - Idonei Ammessi'!$A$6:$A$30)+ROW()-ROW($A$5),"")</f>
        <v/>
      </c>
      <c r="B12" s="117"/>
      <c r="C12" s="118"/>
      <c r="D12" s="118"/>
      <c r="E12" s="186"/>
      <c r="F12" s="116"/>
      <c r="G12" s="116"/>
      <c r="H12" s="116"/>
      <c r="I12" s="169"/>
    </row>
    <row r="13" spans="1:13" x14ac:dyDescent="0.2">
      <c r="A13" s="68" t="str">
        <f>IF(ISTEXT(B13),MAX('C - Idonei Ammessi'!$A$6:$A$30)+ROW()-ROW($A$5),"")</f>
        <v/>
      </c>
      <c r="B13" s="117"/>
      <c r="C13" s="119"/>
      <c r="D13" s="119"/>
      <c r="E13" s="187"/>
      <c r="F13" s="209"/>
      <c r="G13" s="209"/>
      <c r="H13" s="209"/>
      <c r="I13" s="169"/>
    </row>
    <row r="14" spans="1:13" x14ac:dyDescent="0.2">
      <c r="A14" s="68" t="str">
        <f>IF(ISTEXT(B14),MAX('C - Idonei Ammessi'!$A$6:$A$30)+ROW()-ROW($A$5),"")</f>
        <v/>
      </c>
      <c r="B14" s="117"/>
      <c r="C14" s="118"/>
      <c r="D14" s="118"/>
      <c r="E14" s="186"/>
      <c r="F14" s="116"/>
      <c r="G14" s="116"/>
      <c r="H14" s="116"/>
      <c r="I14" s="169"/>
    </row>
    <row r="15" spans="1:13" x14ac:dyDescent="0.2">
      <c r="A15" s="68" t="str">
        <f>IF(ISTEXT(B15),MAX('C - Idonei Ammessi'!$A$6:$A$30)+ROW()-ROW($A$5),"")</f>
        <v/>
      </c>
      <c r="B15" s="117"/>
      <c r="C15" s="118"/>
      <c r="D15" s="118"/>
      <c r="E15" s="186"/>
      <c r="F15" s="116"/>
      <c r="G15" s="116"/>
      <c r="H15" s="116"/>
      <c r="I15" s="169"/>
    </row>
    <row r="16" spans="1:13" x14ac:dyDescent="0.2">
      <c r="A16" s="68" t="str">
        <f>IF(ISTEXT(B16),MAX('C - Idonei Ammessi'!$A$6:$A$30)+ROW()-ROW($A$5),"")</f>
        <v/>
      </c>
      <c r="B16" s="117"/>
      <c r="C16" s="118"/>
      <c r="D16" s="118"/>
      <c r="E16" s="186"/>
      <c r="F16" s="116"/>
      <c r="G16" s="116"/>
      <c r="H16" s="116"/>
      <c r="I16" s="169"/>
    </row>
    <row r="17" spans="1:9" x14ac:dyDescent="0.2">
      <c r="A17" s="68" t="str">
        <f>IF(ISTEXT(B17),MAX('C - Idonei Ammessi'!$A$6:$A$30)+ROW()-ROW($A$5),"")</f>
        <v/>
      </c>
      <c r="B17" s="117"/>
      <c r="C17" s="118"/>
      <c r="D17" s="118"/>
      <c r="E17" s="186"/>
      <c r="F17" s="116"/>
      <c r="G17" s="116"/>
      <c r="H17" s="116"/>
      <c r="I17" s="169"/>
    </row>
    <row r="18" spans="1:9" x14ac:dyDescent="0.2">
      <c r="A18" s="68" t="str">
        <f>IF(ISTEXT(B18),MAX('C - Idonei Ammessi'!$A$6:$A$30)+ROW()-ROW($A$5),"")</f>
        <v/>
      </c>
      <c r="B18" s="117"/>
      <c r="C18" s="118"/>
      <c r="D18" s="118"/>
      <c r="E18" s="186"/>
      <c r="F18" s="116"/>
      <c r="G18" s="116"/>
      <c r="H18" s="116"/>
      <c r="I18" s="169"/>
    </row>
    <row r="19" spans="1:9" x14ac:dyDescent="0.2">
      <c r="A19" s="68" t="str">
        <f>IF(ISTEXT(B19),MAX('C - Idonei Ammessi'!$A$6:$A$30)+ROW()-ROW($A$5),"")</f>
        <v/>
      </c>
      <c r="B19" s="117"/>
      <c r="C19" s="119"/>
      <c r="D19" s="119"/>
      <c r="E19" s="187"/>
      <c r="F19" s="209"/>
      <c r="G19" s="209"/>
      <c r="H19" s="209"/>
      <c r="I19" s="169"/>
    </row>
    <row r="20" spans="1:9" x14ac:dyDescent="0.2">
      <c r="A20" s="68" t="str">
        <f>IF(ISTEXT(B20),MAX('C - Idonei Ammessi'!$A$6:$A$30)+ROW()-ROW($A$5),"")</f>
        <v/>
      </c>
      <c r="B20" s="117"/>
      <c r="C20" s="120"/>
      <c r="D20" s="120"/>
      <c r="E20" s="188"/>
      <c r="F20" s="210"/>
      <c r="G20" s="210"/>
      <c r="H20" s="210"/>
      <c r="I20" s="169"/>
    </row>
    <row r="21" spans="1:9" x14ac:dyDescent="0.2">
      <c r="A21" s="68" t="str">
        <f>IF(ISTEXT(B21),MAX('C - Idonei Ammessi'!$A$6:$A$30)+ROW()-ROW($A$5),"")</f>
        <v/>
      </c>
      <c r="B21" s="117"/>
      <c r="C21" s="121"/>
      <c r="D21" s="121"/>
      <c r="E21" s="189"/>
      <c r="F21" s="211"/>
      <c r="G21" s="211"/>
      <c r="H21" s="211"/>
      <c r="I21" s="169"/>
    </row>
    <row r="22" spans="1:9" x14ac:dyDescent="0.2">
      <c r="A22" s="157" t="str">
        <f>IF(ISTEXT(B22),MAX('C - Idonei Ammessi'!$A$6:$A$30)+ROW()-ROW($A$5),"")</f>
        <v/>
      </c>
      <c r="B22" s="153"/>
      <c r="C22" s="161"/>
      <c r="D22" s="161"/>
      <c r="E22" s="190"/>
      <c r="F22" s="212"/>
      <c r="G22" s="212"/>
      <c r="H22" s="212"/>
      <c r="I22" s="170"/>
    </row>
    <row r="23" spans="1:9" x14ac:dyDescent="0.2">
      <c r="A23" s="54" t="str">
        <f>IF(ISTEXT(B23),MAX('C - Idonei Ammessi'!$A$6:$A$30)+ROW()-ROW($A$5),"")</f>
        <v/>
      </c>
      <c r="B23" s="117"/>
      <c r="C23" s="164"/>
      <c r="D23" s="164"/>
      <c r="E23" s="191"/>
      <c r="F23" s="213"/>
      <c r="G23" s="213"/>
      <c r="H23" s="213"/>
      <c r="I23" s="169"/>
    </row>
    <row r="24" spans="1:9" x14ac:dyDescent="0.2">
      <c r="A24" s="54" t="str">
        <f>IF(ISTEXT(B24),MAX('C - Idonei Ammessi'!$A$6:$A$30)+ROW()-ROW($A$5),"")</f>
        <v/>
      </c>
      <c r="B24" s="117"/>
      <c r="C24" s="164"/>
      <c r="D24" s="164"/>
      <c r="E24" s="191"/>
      <c r="F24" s="213"/>
      <c r="G24" s="213"/>
      <c r="H24" s="213"/>
      <c r="I24" s="169"/>
    </row>
    <row r="25" spans="1:9" x14ac:dyDescent="0.2">
      <c r="A25" s="54" t="str">
        <f>IF(ISTEXT(B25),MAX('C - Idonei Ammessi'!$A$6:$A$30)+ROW()-ROW($A$5),"")</f>
        <v/>
      </c>
      <c r="B25" s="117"/>
      <c r="C25" s="165"/>
      <c r="D25" s="165"/>
      <c r="E25" s="192"/>
      <c r="F25" s="214"/>
      <c r="G25" s="214"/>
      <c r="H25" s="214"/>
      <c r="I25" s="169"/>
    </row>
    <row r="26" spans="1:9" x14ac:dyDescent="0.2">
      <c r="A26" s="54" t="str">
        <f>IF(ISTEXT(B26),MAX('C - Idonei Ammessi'!$A$6:$A$30)+ROW()-ROW($A$5),"")</f>
        <v/>
      </c>
      <c r="B26" s="117"/>
      <c r="C26" s="165"/>
      <c r="D26" s="165"/>
      <c r="E26" s="192"/>
      <c r="F26" s="214"/>
      <c r="G26" s="214"/>
      <c r="H26" s="214"/>
      <c r="I26" s="169"/>
    </row>
    <row r="27" spans="1:9" x14ac:dyDescent="0.2">
      <c r="A27" s="54" t="str">
        <f>IF(ISTEXT(B27),MAX('C - Idonei Ammessi'!$A$6:$A$30)+ROW()-ROW($A$5),"")</f>
        <v/>
      </c>
      <c r="B27" s="117"/>
      <c r="C27" s="165"/>
      <c r="D27" s="165"/>
      <c r="E27" s="192"/>
      <c r="F27" s="214"/>
      <c r="G27" s="214"/>
      <c r="H27" s="214"/>
      <c r="I27" s="169"/>
    </row>
    <row r="28" spans="1:9" x14ac:dyDescent="0.2">
      <c r="A28" s="54" t="str">
        <f>IF(ISTEXT(B28),MAX('C - Idonei Ammessi'!$A$6:$A$30)+ROW()-ROW($A$5),"")</f>
        <v/>
      </c>
      <c r="B28" s="117"/>
      <c r="C28" s="165"/>
      <c r="D28" s="165"/>
      <c r="E28" s="192"/>
      <c r="F28" s="214"/>
      <c r="G28" s="214"/>
      <c r="H28" s="214"/>
      <c r="I28" s="169"/>
    </row>
    <row r="29" spans="1:9" x14ac:dyDescent="0.2">
      <c r="A29" s="54" t="str">
        <f>IF(ISTEXT(B29),MAX('C - Idonei Ammessi'!$A$6:$A$30)+ROW()-ROW($A$5),"")</f>
        <v/>
      </c>
      <c r="B29" s="117"/>
      <c r="C29" s="165"/>
      <c r="D29" s="165"/>
      <c r="E29" s="192"/>
      <c r="F29" s="214"/>
      <c r="G29" s="214"/>
      <c r="H29" s="214"/>
      <c r="I29" s="169"/>
    </row>
    <row r="30" spans="1:9" x14ac:dyDescent="0.2">
      <c r="A30" s="54" t="str">
        <f>IF(ISTEXT(B30),MAX('C - Idonei Ammessi'!$A$6:$A$30)+ROW()-ROW($A$5),"")</f>
        <v/>
      </c>
      <c r="B30" s="117"/>
      <c r="C30" s="165"/>
      <c r="D30" s="165"/>
      <c r="E30" s="192"/>
      <c r="F30" s="214"/>
      <c r="G30" s="214"/>
      <c r="H30" s="214"/>
      <c r="I30" s="169"/>
    </row>
    <row r="31" spans="1:9" x14ac:dyDescent="0.2">
      <c r="A31" s="54" t="str">
        <f>IF(ISTEXT(B31),MAX('C - Idonei Ammessi'!$A$6:$A$30)+ROW()-ROW($A$5),"")</f>
        <v/>
      </c>
      <c r="B31" s="117"/>
      <c r="C31" s="165"/>
      <c r="D31" s="165"/>
      <c r="E31" s="192"/>
      <c r="F31" s="214"/>
      <c r="G31" s="214"/>
      <c r="H31" s="214"/>
      <c r="I31" s="169"/>
    </row>
    <row r="32" spans="1:9" x14ac:dyDescent="0.2">
      <c r="A32" s="54" t="str">
        <f>IF(ISTEXT(B32),MAX('C - Idonei Ammessi'!$A$6:$A$30)+ROW()-ROW($A$5),"")</f>
        <v/>
      </c>
      <c r="B32" s="117"/>
      <c r="C32" s="165"/>
      <c r="D32" s="165"/>
      <c r="E32" s="192"/>
      <c r="F32" s="214"/>
      <c r="G32" s="214"/>
      <c r="H32" s="214"/>
      <c r="I32" s="169"/>
    </row>
    <row r="33" spans="1:9" x14ac:dyDescent="0.2">
      <c r="A33" s="54" t="str">
        <f>IF(ISTEXT(B33),MAX('C - Idonei Ammessi'!$A$6:$A$30)+ROW()-ROW($A$5),"")</f>
        <v/>
      </c>
      <c r="B33" s="117"/>
      <c r="C33" s="165"/>
      <c r="D33" s="165"/>
      <c r="E33" s="192"/>
      <c r="F33" s="214"/>
      <c r="G33" s="214"/>
      <c r="H33" s="214"/>
      <c r="I33" s="169"/>
    </row>
    <row r="34" spans="1:9" x14ac:dyDescent="0.2">
      <c r="A34" s="54" t="str">
        <f>IF(ISTEXT(B34),MAX('C - Idonei Ammessi'!$A$6:$A$30)+ROW()-ROW($A$5),"")</f>
        <v/>
      </c>
      <c r="B34" s="117"/>
      <c r="C34" s="165"/>
      <c r="D34" s="165"/>
      <c r="E34" s="192"/>
      <c r="F34" s="214"/>
      <c r="G34" s="214"/>
      <c r="H34" s="214"/>
      <c r="I34" s="169"/>
    </row>
    <row r="35" spans="1:9" x14ac:dyDescent="0.2">
      <c r="A35" s="54" t="str">
        <f>IF(ISTEXT(B35),MAX('C - Idonei Ammessi'!$A$6:$A$30)+ROW()-ROW($A$5),"")</f>
        <v/>
      </c>
      <c r="B35" s="117"/>
      <c r="C35" s="165"/>
      <c r="D35" s="165"/>
      <c r="E35" s="192"/>
      <c r="F35" s="214"/>
      <c r="G35" s="214"/>
      <c r="H35" s="214"/>
      <c r="I35" s="169"/>
    </row>
    <row r="36" spans="1:9" x14ac:dyDescent="0.2">
      <c r="A36" s="54" t="str">
        <f>IF(ISTEXT(B36),MAX('C - Idonei Ammessi'!$A$6:$A$30)+ROW()-ROW($A$5),"")</f>
        <v/>
      </c>
      <c r="B36" s="117"/>
      <c r="C36" s="165"/>
      <c r="D36" s="165"/>
      <c r="E36" s="192"/>
      <c r="F36" s="214"/>
      <c r="G36" s="214"/>
      <c r="H36" s="214"/>
      <c r="I36" s="169"/>
    </row>
    <row r="37" spans="1:9" x14ac:dyDescent="0.2">
      <c r="A37" s="54" t="str">
        <f>IF(ISTEXT(B37),MAX('C - Idonei Ammessi'!$A$6:$A$30)+ROW()-ROW($A$5),"")</f>
        <v/>
      </c>
      <c r="B37" s="117"/>
      <c r="C37" s="165"/>
      <c r="D37" s="165"/>
      <c r="E37" s="192"/>
      <c r="F37" s="214"/>
      <c r="G37" s="214"/>
      <c r="H37" s="214"/>
      <c r="I37" s="169"/>
    </row>
    <row r="38" spans="1:9" x14ac:dyDescent="0.2">
      <c r="A38" s="54" t="str">
        <f>IF(ISTEXT(B38),MAX('C - Idonei Ammessi'!$A$6:$A$30)+ROW()-ROW($A$5),"")</f>
        <v/>
      </c>
      <c r="B38" s="117"/>
      <c r="C38" s="165"/>
      <c r="D38" s="165"/>
      <c r="E38" s="192"/>
      <c r="F38" s="214"/>
      <c r="G38" s="214"/>
      <c r="H38" s="214"/>
      <c r="I38" s="169"/>
    </row>
    <row r="39" spans="1:9" x14ac:dyDescent="0.2">
      <c r="A39" s="54" t="str">
        <f>IF(ISTEXT(B39),MAX('C - Idonei Ammessi'!$A$6:$A$30)+ROW()-ROW($A$5),"")</f>
        <v/>
      </c>
      <c r="B39" s="117"/>
      <c r="C39" s="165"/>
      <c r="D39" s="165"/>
      <c r="E39" s="192"/>
      <c r="F39" s="214"/>
      <c r="G39" s="214"/>
      <c r="H39" s="214"/>
      <c r="I39" s="169"/>
    </row>
    <row r="40" spans="1:9" x14ac:dyDescent="0.2">
      <c r="A40" s="54" t="str">
        <f>IF(ISTEXT(B40),MAX('C - Idonei Ammessi'!$A$6:$A$30)+ROW()-ROW($A$5),"")</f>
        <v/>
      </c>
      <c r="B40" s="117"/>
      <c r="C40" s="165"/>
      <c r="D40" s="165"/>
      <c r="E40" s="192"/>
      <c r="F40" s="214"/>
      <c r="G40" s="214"/>
      <c r="H40" s="214"/>
      <c r="I40" s="169"/>
    </row>
    <row r="41" spans="1:9" x14ac:dyDescent="0.2">
      <c r="A41" s="54" t="str">
        <f>IF(ISTEXT(B41),MAX('C - Idonei Ammessi'!$A$6:$A$30)+ROW()-ROW($A$5),"")</f>
        <v/>
      </c>
      <c r="B41" s="117"/>
      <c r="C41" s="165"/>
      <c r="D41" s="165"/>
      <c r="E41" s="192"/>
      <c r="F41" s="214"/>
      <c r="G41" s="214"/>
      <c r="H41" s="214"/>
      <c r="I41" s="169"/>
    </row>
    <row r="42" spans="1:9" x14ac:dyDescent="0.2">
      <c r="A42" s="54" t="str">
        <f>IF(ISTEXT(B42),MAX('C - Idonei Ammessi'!$A$6:$A$30)+ROW()-ROW($A$5),"")</f>
        <v/>
      </c>
      <c r="B42" s="117"/>
      <c r="C42" s="165"/>
      <c r="D42" s="165"/>
      <c r="E42" s="192"/>
      <c r="F42" s="214"/>
      <c r="G42" s="214"/>
      <c r="H42" s="214"/>
      <c r="I42" s="169"/>
    </row>
    <row r="43" spans="1:9" x14ac:dyDescent="0.2">
      <c r="A43" s="54" t="str">
        <f>IF(ISTEXT(B43),MAX('C - Idonei Ammessi'!$A$6:$A$30)+ROW()-ROW($A$5),"")</f>
        <v/>
      </c>
      <c r="B43" s="117"/>
      <c r="C43" s="165"/>
      <c r="D43" s="165"/>
      <c r="E43" s="192"/>
      <c r="F43" s="214"/>
      <c r="G43" s="214"/>
      <c r="H43" s="214"/>
      <c r="I43" s="169"/>
    </row>
    <row r="44" spans="1:9" x14ac:dyDescent="0.2">
      <c r="A44" s="54" t="str">
        <f>IF(ISTEXT(B44),MAX('C - Idonei Ammessi'!$A$6:$A$30)+ROW()-ROW($A$5),"")</f>
        <v/>
      </c>
      <c r="B44" s="117"/>
      <c r="C44" s="165"/>
      <c r="D44" s="165"/>
      <c r="E44" s="192"/>
      <c r="F44" s="214"/>
      <c r="G44" s="214"/>
      <c r="H44" s="214"/>
      <c r="I44" s="169"/>
    </row>
    <row r="45" spans="1:9" x14ac:dyDescent="0.2">
      <c r="A45" s="54" t="str">
        <f>IF(ISTEXT(B45),MAX('C - Idonei Ammessi'!$A$6:$A$30)+ROW()-ROW($A$5),"")</f>
        <v/>
      </c>
      <c r="B45" s="117"/>
      <c r="C45" s="165"/>
      <c r="D45" s="165"/>
      <c r="E45" s="192"/>
      <c r="F45" s="214"/>
      <c r="G45" s="214"/>
      <c r="H45" s="214"/>
      <c r="I45" s="169"/>
    </row>
    <row r="46" spans="1:9" x14ac:dyDescent="0.2">
      <c r="A46" s="158"/>
      <c r="B46" s="158"/>
      <c r="C46" s="158"/>
      <c r="D46" s="159"/>
      <c r="E46" s="71"/>
      <c r="F46" s="71"/>
      <c r="G46" s="159"/>
      <c r="H46" s="71"/>
      <c r="I46" s="71"/>
    </row>
    <row r="47" spans="1:9" ht="14.25" x14ac:dyDescent="0.2">
      <c r="A47" s="8" t="s">
        <v>6</v>
      </c>
      <c r="B47" s="185"/>
      <c r="C47" s="27"/>
      <c r="D47" s="29"/>
      <c r="E47" s="28"/>
      <c r="F47" s="364" t="s">
        <v>36</v>
      </c>
      <c r="G47" s="364"/>
      <c r="H47" s="364"/>
      <c r="I47" s="364"/>
    </row>
    <row r="48" spans="1:9" x14ac:dyDescent="0.2">
      <c r="A48" s="8"/>
      <c r="B48" s="74"/>
      <c r="C48" s="8"/>
      <c r="D48" s="6"/>
      <c r="E48" s="2"/>
      <c r="F48" s="2"/>
      <c r="G48" s="2"/>
      <c r="H48" s="2"/>
      <c r="I48" s="2"/>
    </row>
    <row r="49" spans="1:9" x14ac:dyDescent="0.2">
      <c r="A49" s="8"/>
      <c r="B49" s="8"/>
      <c r="C49" s="8"/>
      <c r="D49" s="6"/>
      <c r="E49" s="2"/>
      <c r="F49" s="2"/>
      <c r="G49" s="2"/>
      <c r="H49" s="2"/>
      <c r="I49" s="2"/>
    </row>
    <row r="50" spans="1:9" x14ac:dyDescent="0.2">
      <c r="A50" s="2"/>
      <c r="B50" s="2"/>
      <c r="C50" s="8"/>
      <c r="D50" s="2"/>
      <c r="E50" s="2"/>
      <c r="F50" s="30"/>
      <c r="G50" s="30"/>
      <c r="H50" s="30"/>
      <c r="I50" s="30"/>
    </row>
    <row r="51" spans="1:9" x14ac:dyDescent="0.2">
      <c r="A51" s="7"/>
      <c r="B51" s="7"/>
      <c r="C51" s="7"/>
      <c r="D51" s="2"/>
      <c r="E51" s="2"/>
      <c r="F51" s="2"/>
      <c r="G51" s="2"/>
      <c r="H51" s="2"/>
      <c r="I51" s="2"/>
    </row>
  </sheetData>
  <sheetProtection password="C077" sheet="1" objects="1" scenarios="1"/>
  <mergeCells count="2">
    <mergeCell ref="A1:I1"/>
    <mergeCell ref="F47:I47"/>
  </mergeCells>
  <phoneticPr fontId="9" type="noConversion"/>
  <conditionalFormatting sqref="F6:H45">
    <cfRule type="expression" dxfId="5" priority="1" stopIfTrue="1">
      <formula>K$1-1</formula>
    </cfRule>
  </conditionalFormatting>
  <conditionalFormatting sqref="F5:H5">
    <cfRule type="expression" dxfId="4" priority="2" stopIfTrue="1">
      <formula>K$1-1</formula>
    </cfRule>
  </conditionalFormatting>
  <printOptions horizontalCentered="1"/>
  <pageMargins left="0.59055118110236227" right="0.59055118110236227" top="0.51181102362204722" bottom="0.6692913385826772" header="0.31496062992125984" footer="0.31496062992125984"/>
  <pageSetup paperSize="9" orientation="landscape" horizontalDpi="300" verticalDpi="300" r:id="rId1"/>
  <headerFooter alignWithMargins="0">
    <oddHeader>&amp;RAllegato 24D</oddHeader>
    <oddFooter>&amp;R&amp;A    pag. &amp;P di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M51"/>
  <sheetViews>
    <sheetView showGridLines="0" showRowColHeaders="0" zoomScaleNormal="100" workbookViewId="0">
      <pane ySplit="5" topLeftCell="A6" activePane="bottomLeft" state="frozen"/>
      <selection activeCell="E17" sqref="E17"/>
      <selection pane="bottomLeft" activeCell="M22" sqref="M22"/>
    </sheetView>
  </sheetViews>
  <sheetFormatPr defaultRowHeight="12.75" x14ac:dyDescent="0.2"/>
  <cols>
    <col min="1" max="1" width="5.7109375" customWidth="1"/>
    <col min="2" max="3" width="28.7109375" customWidth="1"/>
    <col min="4" max="4" width="22.7109375" customWidth="1"/>
    <col min="5" max="5" width="10.7109375" customWidth="1"/>
    <col min="6" max="8" width="9.7109375" customWidth="1"/>
    <col min="9" max="9" width="10.7109375" customWidth="1"/>
  </cols>
  <sheetData>
    <row r="1" spans="1:13" ht="24" customHeight="1" x14ac:dyDescent="0.2">
      <c r="A1" s="359" t="s">
        <v>33</v>
      </c>
      <c r="B1" s="360"/>
      <c r="C1" s="360"/>
      <c r="D1" s="360"/>
      <c r="E1" s="360"/>
      <c r="F1" s="360"/>
      <c r="G1" s="360"/>
      <c r="H1" s="360"/>
      <c r="I1" s="361"/>
      <c r="K1" s="130" t="b">
        <f>dialogo!C3</f>
        <v>1</v>
      </c>
      <c r="L1" s="130" t="b">
        <f>dialogo!C4</f>
        <v>1</v>
      </c>
      <c r="M1" s="130" t="b">
        <f>dialogo!C5</f>
        <v>1</v>
      </c>
    </row>
    <row r="2" spans="1:13" ht="18" customHeight="1" x14ac:dyDescent="0.2">
      <c r="A2" s="47"/>
      <c r="B2" s="101" t="s">
        <v>42</v>
      </c>
      <c r="C2" s="108" t="str">
        <f>IF(Verbale!I16="","",Verbale!I16)</f>
        <v/>
      </c>
      <c r="D2" s="2"/>
      <c r="E2" s="2"/>
      <c r="F2" s="47"/>
      <c r="G2" s="47"/>
      <c r="H2" s="47"/>
      <c r="I2" s="72"/>
    </row>
    <row r="3" spans="1:13" x14ac:dyDescent="0.2">
      <c r="A3" s="47"/>
      <c r="B3" s="101" t="s">
        <v>56</v>
      </c>
      <c r="C3" s="109" t="str">
        <f>IF(Verbale!G12="","",Verbale!G12)</f>
        <v/>
      </c>
      <c r="D3" s="2"/>
      <c r="E3" s="101" t="s">
        <v>57</v>
      </c>
      <c r="F3" s="108" t="str">
        <f>IF(Verbale!E9="","",Verbale!E9)</f>
        <v/>
      </c>
      <c r="G3" s="2"/>
      <c r="H3" s="101" t="s">
        <v>58</v>
      </c>
      <c r="I3" s="179" t="str">
        <f>IF(Verbale!L9="","",Verbale!L9)</f>
        <v/>
      </c>
    </row>
    <row r="4" spans="1:13" ht="6" customHeight="1" x14ac:dyDescent="0.2">
      <c r="A4" s="48"/>
      <c r="B4" s="48"/>
      <c r="C4" s="48"/>
      <c r="D4" s="48"/>
      <c r="E4" s="48"/>
      <c r="F4" s="48"/>
      <c r="G4" s="48"/>
      <c r="H4" s="48"/>
      <c r="I4" s="48"/>
    </row>
    <row r="5" spans="1:13" ht="33.950000000000003" customHeight="1" x14ac:dyDescent="0.2">
      <c r="A5" s="19" t="s">
        <v>14</v>
      </c>
      <c r="B5" s="45" t="s">
        <v>12</v>
      </c>
      <c r="C5" s="45" t="s">
        <v>13</v>
      </c>
      <c r="D5" s="45" t="s">
        <v>27</v>
      </c>
      <c r="E5" s="11" t="s">
        <v>37</v>
      </c>
      <c r="F5" s="19" t="s">
        <v>77</v>
      </c>
      <c r="G5" s="11" t="s">
        <v>78</v>
      </c>
      <c r="H5" s="19" t="s">
        <v>79</v>
      </c>
      <c r="I5" s="19" t="s">
        <v>31</v>
      </c>
    </row>
    <row r="6" spans="1:13" x14ac:dyDescent="0.2">
      <c r="A6" s="69">
        <f t="shared" ref="A6:A44" si="0">IF(ISTEXT(B6),ROW()-ROW($A$5),"")</f>
        <v>1</v>
      </c>
      <c r="B6" s="115" t="s">
        <v>134</v>
      </c>
      <c r="C6" s="115" t="s">
        <v>98</v>
      </c>
      <c r="D6" s="115" t="s">
        <v>91</v>
      </c>
      <c r="E6" s="182">
        <v>26705</v>
      </c>
      <c r="F6" s="123">
        <v>18</v>
      </c>
      <c r="G6" s="123">
        <v>17</v>
      </c>
      <c r="H6" s="123">
        <v>10</v>
      </c>
      <c r="I6" s="111">
        <f t="shared" ref="I6:I29" si="1">IF(SUM(F6:H6)=0,"",SUM(F6:H6))</f>
        <v>45</v>
      </c>
    </row>
    <row r="7" spans="1:13" x14ac:dyDescent="0.2">
      <c r="A7" s="70">
        <f t="shared" si="0"/>
        <v>2</v>
      </c>
      <c r="B7" s="115" t="s">
        <v>159</v>
      </c>
      <c r="C7" s="115" t="s">
        <v>160</v>
      </c>
      <c r="D7" s="115" t="s">
        <v>112</v>
      </c>
      <c r="E7" s="182">
        <v>22199</v>
      </c>
      <c r="F7" s="116">
        <v>21</v>
      </c>
      <c r="G7" s="116">
        <v>0</v>
      </c>
      <c r="H7" s="116">
        <v>5</v>
      </c>
      <c r="I7" s="112">
        <f t="shared" si="1"/>
        <v>26</v>
      </c>
    </row>
    <row r="8" spans="1:13" x14ac:dyDescent="0.2">
      <c r="A8" s="70">
        <f t="shared" si="0"/>
        <v>3</v>
      </c>
      <c r="B8" s="115" t="s">
        <v>102</v>
      </c>
      <c r="C8" s="115" t="s">
        <v>103</v>
      </c>
      <c r="D8" s="115" t="s">
        <v>104</v>
      </c>
      <c r="E8" s="182">
        <v>21090</v>
      </c>
      <c r="F8" s="116">
        <v>17</v>
      </c>
      <c r="G8" s="116">
        <v>18</v>
      </c>
      <c r="H8" s="116">
        <v>10</v>
      </c>
      <c r="I8" s="112">
        <f t="shared" si="1"/>
        <v>45</v>
      </c>
    </row>
    <row r="9" spans="1:13" x14ac:dyDescent="0.2">
      <c r="A9" s="70">
        <f t="shared" si="0"/>
        <v>4</v>
      </c>
      <c r="B9" s="115" t="s">
        <v>135</v>
      </c>
      <c r="C9" s="115" t="s">
        <v>127</v>
      </c>
      <c r="D9" s="115" t="s">
        <v>91</v>
      </c>
      <c r="E9" s="182">
        <v>20837</v>
      </c>
      <c r="F9" s="116">
        <v>16</v>
      </c>
      <c r="G9" s="116">
        <v>17</v>
      </c>
      <c r="H9" s="116">
        <v>5</v>
      </c>
      <c r="I9" s="112">
        <f t="shared" si="1"/>
        <v>38</v>
      </c>
    </row>
    <row r="10" spans="1:13" x14ac:dyDescent="0.2">
      <c r="A10" s="70" t="str">
        <f t="shared" si="0"/>
        <v/>
      </c>
      <c r="B10" s="117"/>
      <c r="C10" s="117"/>
      <c r="D10" s="117"/>
      <c r="E10" s="181"/>
      <c r="F10" s="116"/>
      <c r="G10" s="116"/>
      <c r="H10" s="116"/>
      <c r="I10" s="112" t="str">
        <f t="shared" si="1"/>
        <v/>
      </c>
    </row>
    <row r="11" spans="1:13" x14ac:dyDescent="0.2">
      <c r="A11" s="70" t="str">
        <f t="shared" si="0"/>
        <v/>
      </c>
      <c r="B11" s="117"/>
      <c r="C11" s="117"/>
      <c r="D11" s="117"/>
      <c r="E11" s="181"/>
      <c r="F11" s="116"/>
      <c r="G11" s="116"/>
      <c r="H11" s="116"/>
      <c r="I11" s="112" t="str">
        <f t="shared" si="1"/>
        <v/>
      </c>
    </row>
    <row r="12" spans="1:13" x14ac:dyDescent="0.2">
      <c r="A12" s="70" t="str">
        <f t="shared" si="0"/>
        <v/>
      </c>
      <c r="B12" s="117"/>
      <c r="C12" s="117"/>
      <c r="D12" s="117"/>
      <c r="E12" s="181"/>
      <c r="F12" s="116"/>
      <c r="G12" s="116"/>
      <c r="H12" s="116"/>
      <c r="I12" s="112" t="str">
        <f t="shared" si="1"/>
        <v/>
      </c>
    </row>
    <row r="13" spans="1:13" x14ac:dyDescent="0.2">
      <c r="A13" s="70" t="str">
        <f t="shared" si="0"/>
        <v/>
      </c>
      <c r="B13" s="117"/>
      <c r="C13" s="117"/>
      <c r="D13" s="117"/>
      <c r="E13" s="181"/>
      <c r="F13" s="116"/>
      <c r="G13" s="116"/>
      <c r="H13" s="116"/>
      <c r="I13" s="112" t="str">
        <f t="shared" si="1"/>
        <v/>
      </c>
    </row>
    <row r="14" spans="1:13" x14ac:dyDescent="0.2">
      <c r="A14" s="70" t="str">
        <f t="shared" si="0"/>
        <v/>
      </c>
      <c r="B14" s="117"/>
      <c r="C14" s="117"/>
      <c r="D14" s="117"/>
      <c r="E14" s="181"/>
      <c r="F14" s="116"/>
      <c r="G14" s="116"/>
      <c r="H14" s="116"/>
      <c r="I14" s="112" t="str">
        <f t="shared" si="1"/>
        <v/>
      </c>
    </row>
    <row r="15" spans="1:13" x14ac:dyDescent="0.2">
      <c r="A15" s="70" t="str">
        <f t="shared" si="0"/>
        <v/>
      </c>
      <c r="B15" s="117"/>
      <c r="C15" s="118"/>
      <c r="D15" s="118"/>
      <c r="E15" s="186"/>
      <c r="F15" s="116"/>
      <c r="G15" s="116"/>
      <c r="H15" s="116"/>
      <c r="I15" s="112" t="str">
        <f t="shared" si="1"/>
        <v/>
      </c>
    </row>
    <row r="16" spans="1:13" x14ac:dyDescent="0.2">
      <c r="A16" s="70" t="str">
        <f t="shared" si="0"/>
        <v/>
      </c>
      <c r="B16" s="117"/>
      <c r="C16" s="118"/>
      <c r="D16" s="118"/>
      <c r="E16" s="186"/>
      <c r="F16" s="116"/>
      <c r="G16" s="116"/>
      <c r="H16" s="116"/>
      <c r="I16" s="112" t="str">
        <f t="shared" si="1"/>
        <v/>
      </c>
    </row>
    <row r="17" spans="1:9" x14ac:dyDescent="0.2">
      <c r="A17" s="70" t="str">
        <f t="shared" si="0"/>
        <v/>
      </c>
      <c r="B17" s="117"/>
      <c r="C17" s="118"/>
      <c r="D17" s="118"/>
      <c r="E17" s="186"/>
      <c r="F17" s="116"/>
      <c r="G17" s="116"/>
      <c r="H17" s="116"/>
      <c r="I17" s="112" t="str">
        <f t="shared" si="1"/>
        <v/>
      </c>
    </row>
    <row r="18" spans="1:9" x14ac:dyDescent="0.2">
      <c r="A18" s="70" t="str">
        <f t="shared" si="0"/>
        <v/>
      </c>
      <c r="B18" s="117"/>
      <c r="C18" s="118"/>
      <c r="D18" s="118"/>
      <c r="E18" s="186"/>
      <c r="F18" s="116"/>
      <c r="G18" s="116"/>
      <c r="H18" s="116"/>
      <c r="I18" s="112" t="str">
        <f t="shared" si="1"/>
        <v/>
      </c>
    </row>
    <row r="19" spans="1:9" x14ac:dyDescent="0.2">
      <c r="A19" s="70" t="str">
        <f t="shared" si="0"/>
        <v/>
      </c>
      <c r="B19" s="117"/>
      <c r="C19" s="119"/>
      <c r="D19" s="119"/>
      <c r="E19" s="187"/>
      <c r="F19" s="116"/>
      <c r="G19" s="116"/>
      <c r="H19" s="116"/>
      <c r="I19" s="112" t="str">
        <f t="shared" si="1"/>
        <v/>
      </c>
    </row>
    <row r="20" spans="1:9" x14ac:dyDescent="0.2">
      <c r="A20" s="70" t="str">
        <f t="shared" si="0"/>
        <v/>
      </c>
      <c r="B20" s="117"/>
      <c r="C20" s="120"/>
      <c r="D20" s="120"/>
      <c r="E20" s="188"/>
      <c r="F20" s="116"/>
      <c r="G20" s="116"/>
      <c r="H20" s="116"/>
      <c r="I20" s="112" t="str">
        <f t="shared" si="1"/>
        <v/>
      </c>
    </row>
    <row r="21" spans="1:9" x14ac:dyDescent="0.2">
      <c r="A21" s="70" t="str">
        <f t="shared" si="0"/>
        <v/>
      </c>
      <c r="B21" s="117"/>
      <c r="C21" s="121"/>
      <c r="D21" s="121"/>
      <c r="E21" s="189"/>
      <c r="F21" s="116"/>
      <c r="G21" s="116"/>
      <c r="H21" s="116"/>
      <c r="I21" s="112" t="str">
        <f t="shared" si="1"/>
        <v/>
      </c>
    </row>
    <row r="22" spans="1:9" x14ac:dyDescent="0.2">
      <c r="A22" s="70" t="str">
        <f t="shared" si="0"/>
        <v/>
      </c>
      <c r="B22" s="117"/>
      <c r="C22" s="118"/>
      <c r="D22" s="118"/>
      <c r="E22" s="186"/>
      <c r="F22" s="116"/>
      <c r="G22" s="116"/>
      <c r="H22" s="116"/>
      <c r="I22" s="112" t="str">
        <f t="shared" si="1"/>
        <v/>
      </c>
    </row>
    <row r="23" spans="1:9" x14ac:dyDescent="0.2">
      <c r="A23" s="70" t="str">
        <f t="shared" si="0"/>
        <v/>
      </c>
      <c r="B23" s="117"/>
      <c r="C23" s="118"/>
      <c r="D23" s="118"/>
      <c r="E23" s="186"/>
      <c r="F23" s="116"/>
      <c r="G23" s="116"/>
      <c r="H23" s="116"/>
      <c r="I23" s="112" t="str">
        <f t="shared" si="1"/>
        <v/>
      </c>
    </row>
    <row r="24" spans="1:9" x14ac:dyDescent="0.2">
      <c r="A24" s="70" t="str">
        <f t="shared" si="0"/>
        <v/>
      </c>
      <c r="B24" s="117"/>
      <c r="C24" s="118"/>
      <c r="D24" s="118"/>
      <c r="E24" s="186"/>
      <c r="F24" s="116"/>
      <c r="G24" s="116"/>
      <c r="H24" s="116"/>
      <c r="I24" s="112" t="str">
        <f t="shared" si="1"/>
        <v/>
      </c>
    </row>
    <row r="25" spans="1:9" x14ac:dyDescent="0.2">
      <c r="A25" s="70" t="str">
        <f t="shared" si="0"/>
        <v/>
      </c>
      <c r="B25" s="117"/>
      <c r="C25" s="118"/>
      <c r="D25" s="118"/>
      <c r="E25" s="186"/>
      <c r="F25" s="116"/>
      <c r="G25" s="116"/>
      <c r="H25" s="116"/>
      <c r="I25" s="112" t="str">
        <f t="shared" si="1"/>
        <v/>
      </c>
    </row>
    <row r="26" spans="1:9" x14ac:dyDescent="0.2">
      <c r="A26" s="70" t="str">
        <f t="shared" si="0"/>
        <v/>
      </c>
      <c r="B26" s="117"/>
      <c r="C26" s="118"/>
      <c r="D26" s="118"/>
      <c r="E26" s="186"/>
      <c r="F26" s="116"/>
      <c r="G26" s="116"/>
      <c r="H26" s="116"/>
      <c r="I26" s="112" t="str">
        <f t="shared" si="1"/>
        <v/>
      </c>
    </row>
    <row r="27" spans="1:9" x14ac:dyDescent="0.2">
      <c r="A27" s="70" t="str">
        <f t="shared" si="0"/>
        <v/>
      </c>
      <c r="B27" s="117"/>
      <c r="C27" s="118"/>
      <c r="D27" s="118"/>
      <c r="E27" s="186"/>
      <c r="F27" s="116"/>
      <c r="G27" s="116"/>
      <c r="H27" s="116"/>
      <c r="I27" s="112" t="str">
        <f t="shared" si="1"/>
        <v/>
      </c>
    </row>
    <row r="28" spans="1:9" x14ac:dyDescent="0.2">
      <c r="A28" s="70" t="str">
        <f t="shared" si="0"/>
        <v/>
      </c>
      <c r="B28" s="117"/>
      <c r="C28" s="118"/>
      <c r="D28" s="118"/>
      <c r="E28" s="186"/>
      <c r="F28" s="116"/>
      <c r="G28" s="116"/>
      <c r="H28" s="116"/>
      <c r="I28" s="112" t="str">
        <f t="shared" si="1"/>
        <v/>
      </c>
    </row>
    <row r="29" spans="1:9" x14ac:dyDescent="0.2">
      <c r="A29" s="70" t="str">
        <f t="shared" si="0"/>
        <v/>
      </c>
      <c r="B29" s="117"/>
      <c r="C29" s="118"/>
      <c r="D29" s="118"/>
      <c r="E29" s="186"/>
      <c r="F29" s="116"/>
      <c r="G29" s="116"/>
      <c r="H29" s="116"/>
      <c r="I29" s="112" t="str">
        <f t="shared" si="1"/>
        <v/>
      </c>
    </row>
    <row r="30" spans="1:9" x14ac:dyDescent="0.2">
      <c r="A30" s="70" t="str">
        <f t="shared" si="0"/>
        <v/>
      </c>
      <c r="B30" s="117"/>
      <c r="C30" s="118"/>
      <c r="D30" s="118"/>
      <c r="E30" s="186"/>
      <c r="F30" s="116"/>
      <c r="G30" s="116"/>
      <c r="H30" s="116"/>
      <c r="I30" s="112" t="str">
        <f t="shared" ref="I30:I45" si="2">IF(SUM(F30:H30)=0,"",SUM(F30:H30))</f>
        <v/>
      </c>
    </row>
    <row r="31" spans="1:9" x14ac:dyDescent="0.2">
      <c r="A31" s="70" t="str">
        <f t="shared" si="0"/>
        <v/>
      </c>
      <c r="B31" s="117"/>
      <c r="C31" s="118"/>
      <c r="D31" s="118"/>
      <c r="E31" s="186"/>
      <c r="F31" s="116"/>
      <c r="G31" s="116"/>
      <c r="H31" s="116"/>
      <c r="I31" s="112" t="str">
        <f t="shared" si="2"/>
        <v/>
      </c>
    </row>
    <row r="32" spans="1:9" x14ac:dyDescent="0.2">
      <c r="A32" s="70" t="str">
        <f t="shared" si="0"/>
        <v/>
      </c>
      <c r="B32" s="117"/>
      <c r="C32" s="118"/>
      <c r="D32" s="118"/>
      <c r="E32" s="186"/>
      <c r="F32" s="116"/>
      <c r="G32" s="116"/>
      <c r="H32" s="116"/>
      <c r="I32" s="112" t="str">
        <f t="shared" si="2"/>
        <v/>
      </c>
    </row>
    <row r="33" spans="1:9" x14ac:dyDescent="0.2">
      <c r="A33" s="70" t="str">
        <f t="shared" si="0"/>
        <v/>
      </c>
      <c r="B33" s="117"/>
      <c r="C33" s="118"/>
      <c r="D33" s="118"/>
      <c r="E33" s="186"/>
      <c r="F33" s="116"/>
      <c r="G33" s="116"/>
      <c r="H33" s="116"/>
      <c r="I33" s="112" t="str">
        <f t="shared" si="2"/>
        <v/>
      </c>
    </row>
    <row r="34" spans="1:9" x14ac:dyDescent="0.2">
      <c r="A34" s="70" t="str">
        <f t="shared" si="0"/>
        <v/>
      </c>
      <c r="B34" s="117"/>
      <c r="C34" s="118"/>
      <c r="D34" s="118"/>
      <c r="E34" s="186"/>
      <c r="F34" s="116"/>
      <c r="G34" s="116"/>
      <c r="H34" s="116"/>
      <c r="I34" s="112" t="str">
        <f t="shared" si="2"/>
        <v/>
      </c>
    </row>
    <row r="35" spans="1:9" x14ac:dyDescent="0.2">
      <c r="A35" s="70" t="str">
        <f t="shared" si="0"/>
        <v/>
      </c>
      <c r="B35" s="117"/>
      <c r="C35" s="118"/>
      <c r="D35" s="118"/>
      <c r="E35" s="186"/>
      <c r="F35" s="116"/>
      <c r="G35" s="116"/>
      <c r="H35" s="116"/>
      <c r="I35" s="112" t="str">
        <f t="shared" si="2"/>
        <v/>
      </c>
    </row>
    <row r="36" spans="1:9" x14ac:dyDescent="0.2">
      <c r="A36" s="70" t="str">
        <f t="shared" si="0"/>
        <v/>
      </c>
      <c r="B36" s="117"/>
      <c r="C36" s="118"/>
      <c r="D36" s="118"/>
      <c r="E36" s="186"/>
      <c r="F36" s="116"/>
      <c r="G36" s="116"/>
      <c r="H36" s="116"/>
      <c r="I36" s="112" t="str">
        <f t="shared" si="2"/>
        <v/>
      </c>
    </row>
    <row r="37" spans="1:9" x14ac:dyDescent="0.2">
      <c r="A37" s="70" t="str">
        <f t="shared" si="0"/>
        <v/>
      </c>
      <c r="B37" s="117"/>
      <c r="C37" s="118"/>
      <c r="D37" s="118"/>
      <c r="E37" s="186"/>
      <c r="F37" s="116"/>
      <c r="G37" s="116"/>
      <c r="H37" s="116"/>
      <c r="I37" s="112" t="str">
        <f t="shared" si="2"/>
        <v/>
      </c>
    </row>
    <row r="38" spans="1:9" x14ac:dyDescent="0.2">
      <c r="A38" s="70" t="str">
        <f t="shared" si="0"/>
        <v/>
      </c>
      <c r="B38" s="117"/>
      <c r="C38" s="118"/>
      <c r="D38" s="118"/>
      <c r="E38" s="186"/>
      <c r="F38" s="116"/>
      <c r="G38" s="116"/>
      <c r="H38" s="116"/>
      <c r="I38" s="112" t="str">
        <f t="shared" si="2"/>
        <v/>
      </c>
    </row>
    <row r="39" spans="1:9" x14ac:dyDescent="0.2">
      <c r="A39" s="70" t="str">
        <f t="shared" si="0"/>
        <v/>
      </c>
      <c r="B39" s="117"/>
      <c r="C39" s="118"/>
      <c r="D39" s="118"/>
      <c r="E39" s="186"/>
      <c r="F39" s="116"/>
      <c r="G39" s="116"/>
      <c r="H39" s="116"/>
      <c r="I39" s="112" t="str">
        <f t="shared" si="2"/>
        <v/>
      </c>
    </row>
    <row r="40" spans="1:9" x14ac:dyDescent="0.2">
      <c r="A40" s="70" t="str">
        <f t="shared" si="0"/>
        <v/>
      </c>
      <c r="B40" s="117"/>
      <c r="C40" s="118"/>
      <c r="D40" s="118"/>
      <c r="E40" s="186"/>
      <c r="F40" s="116"/>
      <c r="G40" s="116"/>
      <c r="H40" s="116"/>
      <c r="I40" s="112" t="str">
        <f t="shared" si="2"/>
        <v/>
      </c>
    </row>
    <row r="41" spans="1:9" x14ac:dyDescent="0.2">
      <c r="A41" s="70" t="str">
        <f t="shared" si="0"/>
        <v/>
      </c>
      <c r="B41" s="117"/>
      <c r="C41" s="118"/>
      <c r="D41" s="118"/>
      <c r="E41" s="186"/>
      <c r="F41" s="124"/>
      <c r="G41" s="124"/>
      <c r="H41" s="124"/>
      <c r="I41" s="112" t="str">
        <f t="shared" si="2"/>
        <v/>
      </c>
    </row>
    <row r="42" spans="1:9" x14ac:dyDescent="0.2">
      <c r="A42" s="160" t="str">
        <f t="shared" si="0"/>
        <v/>
      </c>
      <c r="B42" s="153"/>
      <c r="C42" s="161"/>
      <c r="D42" s="161"/>
      <c r="E42" s="190"/>
      <c r="F42" s="154"/>
      <c r="G42" s="154"/>
      <c r="H42" s="154"/>
      <c r="I42" s="162" t="str">
        <f t="shared" si="2"/>
        <v/>
      </c>
    </row>
    <row r="43" spans="1:9" x14ac:dyDescent="0.2">
      <c r="A43" s="163" t="str">
        <f t="shared" si="0"/>
        <v/>
      </c>
      <c r="B43" s="117"/>
      <c r="C43" s="164"/>
      <c r="D43" s="164"/>
      <c r="E43" s="191"/>
      <c r="F43" s="156"/>
      <c r="G43" s="156"/>
      <c r="H43" s="156"/>
      <c r="I43" s="112" t="str">
        <f t="shared" si="2"/>
        <v/>
      </c>
    </row>
    <row r="44" spans="1:9" x14ac:dyDescent="0.2">
      <c r="A44" s="163" t="str">
        <f t="shared" si="0"/>
        <v/>
      </c>
      <c r="B44" s="117"/>
      <c r="C44" s="164"/>
      <c r="D44" s="164"/>
      <c r="E44" s="191"/>
      <c r="F44" s="156"/>
      <c r="G44" s="156"/>
      <c r="H44" s="156"/>
      <c r="I44" s="112" t="str">
        <f t="shared" si="2"/>
        <v/>
      </c>
    </row>
    <row r="45" spans="1:9" x14ac:dyDescent="0.2">
      <c r="A45" s="163" t="str">
        <f>IF(ISTEXT(B45),ROW()-ROW($A$5),"")</f>
        <v/>
      </c>
      <c r="B45" s="117"/>
      <c r="C45" s="165"/>
      <c r="D45" s="165"/>
      <c r="E45" s="192"/>
      <c r="F45" s="156"/>
      <c r="G45" s="156"/>
      <c r="H45" s="156"/>
      <c r="I45" s="112" t="str">
        <f t="shared" si="2"/>
        <v/>
      </c>
    </row>
    <row r="46" spans="1:9" x14ac:dyDescent="0.2">
      <c r="A46" s="152"/>
      <c r="B46" s="152"/>
      <c r="C46" s="152"/>
      <c r="D46" s="152"/>
      <c r="E46" s="152"/>
      <c r="F46" s="152"/>
      <c r="G46" s="152"/>
      <c r="H46" s="152"/>
      <c r="I46" s="152"/>
    </row>
    <row r="47" spans="1:9" ht="14.25" x14ac:dyDescent="0.2">
      <c r="A47" s="8" t="s">
        <v>6</v>
      </c>
      <c r="B47" s="185"/>
      <c r="C47" s="27"/>
      <c r="D47" s="29"/>
      <c r="E47" s="2"/>
      <c r="F47" s="364" t="s">
        <v>36</v>
      </c>
      <c r="G47" s="364"/>
      <c r="H47" s="364"/>
      <c r="I47" s="364"/>
    </row>
    <row r="48" spans="1:9" x14ac:dyDescent="0.2">
      <c r="A48" s="2"/>
      <c r="B48" s="2"/>
      <c r="C48" s="8"/>
      <c r="D48" s="2"/>
      <c r="E48" s="6"/>
      <c r="F48" s="2"/>
      <c r="G48" s="2"/>
      <c r="H48" s="2"/>
      <c r="I48" s="2"/>
    </row>
    <row r="49" spans="1:9" x14ac:dyDescent="0.2">
      <c r="A49" s="7"/>
      <c r="B49" s="7"/>
      <c r="C49" s="7"/>
      <c r="D49" s="2"/>
      <c r="E49" s="6"/>
      <c r="F49" s="2"/>
      <c r="G49" s="2"/>
      <c r="H49" s="2"/>
      <c r="I49" s="2"/>
    </row>
    <row r="50" spans="1:9" x14ac:dyDescent="0.2">
      <c r="A50" s="2"/>
      <c r="B50" s="2"/>
      <c r="C50" s="2"/>
      <c r="D50" s="6"/>
      <c r="E50" s="2"/>
      <c r="F50" s="30"/>
      <c r="G50" s="30"/>
      <c r="H50" s="30"/>
      <c r="I50" s="30"/>
    </row>
    <row r="51" spans="1:9" x14ac:dyDescent="0.2">
      <c r="A51" s="28"/>
      <c r="B51" s="28"/>
      <c r="C51" s="28"/>
      <c r="D51" s="6"/>
      <c r="E51" s="28"/>
      <c r="F51" s="28"/>
      <c r="G51" s="28"/>
      <c r="H51" s="28"/>
      <c r="I51" s="28"/>
    </row>
  </sheetData>
  <sheetProtection password="C077" sheet="1" objects="1" scenarios="1"/>
  <mergeCells count="2">
    <mergeCell ref="A1:I1"/>
    <mergeCell ref="F47:I47"/>
  </mergeCells>
  <phoneticPr fontId="0" type="noConversion"/>
  <conditionalFormatting sqref="F6:G45">
    <cfRule type="expression" dxfId="3" priority="1" stopIfTrue="1">
      <formula>K$1-1</formula>
    </cfRule>
    <cfRule type="cellIs" dxfId="2" priority="2" stopIfTrue="1" operator="lessThan">
      <formula>18</formula>
    </cfRule>
  </conditionalFormatting>
  <conditionalFormatting sqref="H6:H45">
    <cfRule type="expression" dxfId="1" priority="3" stopIfTrue="1">
      <formula>M$1-1</formula>
    </cfRule>
  </conditionalFormatting>
  <conditionalFormatting sqref="F5:H5">
    <cfRule type="expression" dxfId="0" priority="4" stopIfTrue="1">
      <formula>K$1-1</formula>
    </cfRule>
  </conditionalFormatting>
  <printOptions horizontalCentered="1"/>
  <pageMargins left="0.59055118110236227" right="0.59055118110236227" top="0.51181102362204722" bottom="0.6692913385826772" header="0.31496062992125984" footer="0.31496062992125984"/>
  <pageSetup paperSize="9" orientation="landscape" horizontalDpi="300" verticalDpi="300" r:id="rId1"/>
  <headerFooter alignWithMargins="0">
    <oddHeader>&amp;RAllegato 24E</oddHeader>
    <oddFooter>&amp;R&amp;A    pag. &amp;P di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L73"/>
  <sheetViews>
    <sheetView showGridLines="0" workbookViewId="0">
      <selection activeCell="E17" sqref="E17"/>
    </sheetView>
  </sheetViews>
  <sheetFormatPr defaultRowHeight="12.75" x14ac:dyDescent="0.2"/>
  <cols>
    <col min="3" max="3" width="7.5703125" customWidth="1"/>
    <col min="4" max="4" width="6.140625" bestFit="1" customWidth="1"/>
    <col min="5" max="5" width="10.42578125" bestFit="1" customWidth="1"/>
    <col min="6" max="6" width="4.5703125" customWidth="1"/>
    <col min="7" max="7" width="5" bestFit="1" customWidth="1"/>
    <col min="9" max="9" width="8.42578125" bestFit="1" customWidth="1"/>
    <col min="10" max="10" width="10.28515625" bestFit="1" customWidth="1"/>
    <col min="12" max="12" width="6.85546875" customWidth="1"/>
  </cols>
  <sheetData>
    <row r="1" spans="1:12" x14ac:dyDescent="0.2">
      <c r="A1" s="132">
        <v>40</v>
      </c>
      <c r="B1" s="127">
        <f>INDEX(A1:A73,B2,1)</f>
        <v>40</v>
      </c>
      <c r="I1" s="132" t="s">
        <v>69</v>
      </c>
      <c r="J1" s="132" t="s">
        <v>70</v>
      </c>
      <c r="K1" s="132" t="s">
        <v>71</v>
      </c>
      <c r="L1" s="132" t="s">
        <v>81</v>
      </c>
    </row>
    <row r="2" spans="1:12" x14ac:dyDescent="0.2">
      <c r="A2" s="132">
        <v>45</v>
      </c>
      <c r="B2" s="196">
        <v>1</v>
      </c>
      <c r="C2" s="133">
        <v>1</v>
      </c>
      <c r="D2" s="135">
        <f>INDEX(A1:A73,C2,1)</f>
        <v>40</v>
      </c>
      <c r="E2" s="135">
        <f>ROWS('A - Elenco domande'!A6:A45)</f>
        <v>40</v>
      </c>
      <c r="F2" s="140">
        <f>D2-E2</f>
        <v>0</v>
      </c>
      <c r="G2" s="135"/>
      <c r="H2" t="s">
        <v>65</v>
      </c>
      <c r="I2" s="132">
        <f>MAX('A - Elenco domande'!R6:R45)</f>
        <v>32</v>
      </c>
      <c r="J2" s="132">
        <f>COUNTA('A - Elenco domande'!K5:K46)-1</f>
        <v>31</v>
      </c>
      <c r="K2" s="132">
        <f>COUNTA('A - Elenco domande'!L5:L46)-1</f>
        <v>31</v>
      </c>
      <c r="L2" s="132">
        <f>COUNTA('A - Elenco domande'!M5:M46)-1</f>
        <v>31</v>
      </c>
    </row>
    <row r="3" spans="1:12" x14ac:dyDescent="0.2">
      <c r="A3" s="132">
        <v>50</v>
      </c>
      <c r="B3" s="197" t="b">
        <v>1</v>
      </c>
      <c r="C3" s="134" t="b">
        <v>1</v>
      </c>
      <c r="D3" s="136">
        <f>D2</f>
        <v>40</v>
      </c>
      <c r="E3" s="136">
        <f>ROWS('B - Graduatoria amm. a selez.'!A6:A45)</f>
        <v>40</v>
      </c>
      <c r="F3" s="141">
        <f>D3-E3</f>
        <v>0</v>
      </c>
      <c r="G3" s="144"/>
      <c r="H3" t="s">
        <v>66</v>
      </c>
    </row>
    <row r="4" spans="1:12" x14ac:dyDescent="0.2">
      <c r="A4" s="132">
        <v>55</v>
      </c>
      <c r="B4" s="197" t="b">
        <v>1</v>
      </c>
      <c r="C4" s="134" t="b">
        <v>1</v>
      </c>
      <c r="D4" s="137"/>
      <c r="E4" s="139"/>
      <c r="F4" s="142"/>
      <c r="G4" s="139"/>
      <c r="I4" s="166" t="s">
        <v>80</v>
      </c>
      <c r="J4" s="132" t="str">
        <f>IF(AND(C3-1,C4-1),C5*1,"X")</f>
        <v>X</v>
      </c>
    </row>
    <row r="5" spans="1:12" x14ac:dyDescent="0.2">
      <c r="A5" s="132">
        <v>60</v>
      </c>
      <c r="B5" s="197" t="b">
        <v>1</v>
      </c>
      <c r="C5" s="134" t="b">
        <v>1</v>
      </c>
      <c r="D5" s="136">
        <f>D2</f>
        <v>40</v>
      </c>
      <c r="E5" s="136">
        <f>ROWS('D - Idonei Non Ammessi'!A6:A45)</f>
        <v>40</v>
      </c>
      <c r="F5" s="141">
        <f>D5-E5</f>
        <v>0</v>
      </c>
      <c r="G5" s="145"/>
      <c r="H5" t="s">
        <v>67</v>
      </c>
      <c r="I5" s="166" t="s">
        <v>72</v>
      </c>
      <c r="J5" s="132">
        <f>C3+C4+C5</f>
        <v>3</v>
      </c>
    </row>
    <row r="6" spans="1:12" x14ac:dyDescent="0.2">
      <c r="A6" s="132">
        <v>65</v>
      </c>
      <c r="B6" s="198" t="s">
        <v>74</v>
      </c>
      <c r="C6" s="200">
        <v>17</v>
      </c>
      <c r="D6" s="138">
        <f>D2</f>
        <v>40</v>
      </c>
      <c r="E6" s="138">
        <f>ROWS('E - Non idonei'!A6:A45)</f>
        <v>40</v>
      </c>
      <c r="F6" s="143">
        <f>D6-E6</f>
        <v>0</v>
      </c>
      <c r="G6" s="146"/>
      <c r="H6" t="s">
        <v>68</v>
      </c>
      <c r="I6" s="166" t="s">
        <v>82</v>
      </c>
      <c r="J6" s="132">
        <f>INDEX(B9:B30,C6,1)</f>
        <v>20</v>
      </c>
    </row>
    <row r="7" spans="1:12" x14ac:dyDescent="0.2">
      <c r="A7" s="132">
        <v>70</v>
      </c>
      <c r="C7" s="195" t="s">
        <v>64</v>
      </c>
      <c r="D7" s="127" t="s">
        <v>76</v>
      </c>
      <c r="E7" s="129" t="s">
        <v>63</v>
      </c>
      <c r="F7" s="128" t="s">
        <v>62</v>
      </c>
      <c r="G7" s="127"/>
    </row>
    <row r="8" spans="1:12" x14ac:dyDescent="0.2">
      <c r="A8" s="132">
        <v>75</v>
      </c>
      <c r="B8" s="127" t="s">
        <v>82</v>
      </c>
    </row>
    <row r="9" spans="1:12" x14ac:dyDescent="0.2">
      <c r="A9" s="132">
        <v>80</v>
      </c>
      <c r="B9" s="198">
        <v>4</v>
      </c>
    </row>
    <row r="10" spans="1:12" x14ac:dyDescent="0.2">
      <c r="A10" s="132">
        <v>85</v>
      </c>
      <c r="B10" s="198">
        <v>5</v>
      </c>
    </row>
    <row r="11" spans="1:12" x14ac:dyDescent="0.2">
      <c r="A11" s="132">
        <v>90</v>
      </c>
      <c r="B11" s="198">
        <v>6</v>
      </c>
    </row>
    <row r="12" spans="1:12" x14ac:dyDescent="0.2">
      <c r="A12" s="132">
        <v>95</v>
      </c>
      <c r="B12" s="198">
        <v>7</v>
      </c>
    </row>
    <row r="13" spans="1:12" x14ac:dyDescent="0.2">
      <c r="A13" s="132">
        <v>100</v>
      </c>
      <c r="B13" s="198">
        <v>8</v>
      </c>
    </row>
    <row r="14" spans="1:12" x14ac:dyDescent="0.2">
      <c r="A14" s="132">
        <v>105</v>
      </c>
      <c r="B14" s="198">
        <v>9</v>
      </c>
    </row>
    <row r="15" spans="1:12" x14ac:dyDescent="0.2">
      <c r="A15" s="132">
        <v>110</v>
      </c>
      <c r="B15" s="198">
        <v>10</v>
      </c>
    </row>
    <row r="16" spans="1:12" x14ac:dyDescent="0.2">
      <c r="A16" s="132">
        <v>115</v>
      </c>
      <c r="B16" s="198">
        <v>11</v>
      </c>
    </row>
    <row r="17" spans="1:2" x14ac:dyDescent="0.2">
      <c r="A17" s="132">
        <v>120</v>
      </c>
      <c r="B17" s="198">
        <v>12</v>
      </c>
    </row>
    <row r="18" spans="1:2" x14ac:dyDescent="0.2">
      <c r="A18" s="132">
        <v>125</v>
      </c>
      <c r="B18" s="198">
        <v>13</v>
      </c>
    </row>
    <row r="19" spans="1:2" x14ac:dyDescent="0.2">
      <c r="A19" s="132">
        <v>130</v>
      </c>
      <c r="B19" s="198">
        <v>14</v>
      </c>
    </row>
    <row r="20" spans="1:2" x14ac:dyDescent="0.2">
      <c r="A20" s="132">
        <v>135</v>
      </c>
      <c r="B20" s="198">
        <v>15</v>
      </c>
    </row>
    <row r="21" spans="1:2" x14ac:dyDescent="0.2">
      <c r="A21" s="132">
        <v>140</v>
      </c>
      <c r="B21" s="198">
        <v>16</v>
      </c>
    </row>
    <row r="22" spans="1:2" x14ac:dyDescent="0.2">
      <c r="A22" s="132">
        <v>145</v>
      </c>
      <c r="B22" s="198">
        <v>17</v>
      </c>
    </row>
    <row r="23" spans="1:2" x14ac:dyDescent="0.2">
      <c r="A23" s="132">
        <v>150</v>
      </c>
      <c r="B23" s="198">
        <v>18</v>
      </c>
    </row>
    <row r="24" spans="1:2" x14ac:dyDescent="0.2">
      <c r="A24" s="132">
        <v>155</v>
      </c>
      <c r="B24" s="198">
        <v>19</v>
      </c>
    </row>
    <row r="25" spans="1:2" x14ac:dyDescent="0.2">
      <c r="A25" s="132">
        <v>160</v>
      </c>
      <c r="B25" s="198">
        <v>20</v>
      </c>
    </row>
    <row r="26" spans="1:2" x14ac:dyDescent="0.2">
      <c r="A26" s="132">
        <v>165</v>
      </c>
      <c r="B26" s="198">
        <v>21</v>
      </c>
    </row>
    <row r="27" spans="1:2" x14ac:dyDescent="0.2">
      <c r="A27" s="132">
        <v>170</v>
      </c>
      <c r="B27" s="198">
        <v>22</v>
      </c>
    </row>
    <row r="28" spans="1:2" x14ac:dyDescent="0.2">
      <c r="A28" s="132">
        <v>175</v>
      </c>
      <c r="B28" s="198">
        <v>23</v>
      </c>
    </row>
    <row r="29" spans="1:2" x14ac:dyDescent="0.2">
      <c r="A29" s="132">
        <v>180</v>
      </c>
      <c r="B29" s="198">
        <v>24</v>
      </c>
    </row>
    <row r="30" spans="1:2" x14ac:dyDescent="0.2">
      <c r="A30" s="132">
        <v>185</v>
      </c>
      <c r="B30" s="198">
        <v>25</v>
      </c>
    </row>
    <row r="31" spans="1:2" x14ac:dyDescent="0.2">
      <c r="A31" s="132">
        <v>190</v>
      </c>
    </row>
    <row r="32" spans="1:2" x14ac:dyDescent="0.2">
      <c r="A32" s="132">
        <v>195</v>
      </c>
    </row>
    <row r="33" spans="1:1" x14ac:dyDescent="0.2">
      <c r="A33" s="132">
        <v>200</v>
      </c>
    </row>
    <row r="34" spans="1:1" x14ac:dyDescent="0.2">
      <c r="A34" s="132">
        <v>205</v>
      </c>
    </row>
    <row r="35" spans="1:1" x14ac:dyDescent="0.2">
      <c r="A35" s="132">
        <v>210</v>
      </c>
    </row>
    <row r="36" spans="1:1" x14ac:dyDescent="0.2">
      <c r="A36" s="132">
        <v>215</v>
      </c>
    </row>
    <row r="37" spans="1:1" x14ac:dyDescent="0.2">
      <c r="A37" s="132">
        <v>220</v>
      </c>
    </row>
    <row r="38" spans="1:1" x14ac:dyDescent="0.2">
      <c r="A38" s="132">
        <v>225</v>
      </c>
    </row>
    <row r="39" spans="1:1" x14ac:dyDescent="0.2">
      <c r="A39" s="132">
        <v>230</v>
      </c>
    </row>
    <row r="40" spans="1:1" x14ac:dyDescent="0.2">
      <c r="A40" s="132">
        <v>235</v>
      </c>
    </row>
    <row r="41" spans="1:1" x14ac:dyDescent="0.2">
      <c r="A41" s="132">
        <v>240</v>
      </c>
    </row>
    <row r="42" spans="1:1" x14ac:dyDescent="0.2">
      <c r="A42" s="132">
        <v>245</v>
      </c>
    </row>
    <row r="43" spans="1:1" x14ac:dyDescent="0.2">
      <c r="A43" s="132">
        <v>250</v>
      </c>
    </row>
    <row r="44" spans="1:1" x14ac:dyDescent="0.2">
      <c r="A44" s="132">
        <v>255</v>
      </c>
    </row>
    <row r="45" spans="1:1" x14ac:dyDescent="0.2">
      <c r="A45" s="132">
        <v>260</v>
      </c>
    </row>
    <row r="46" spans="1:1" x14ac:dyDescent="0.2">
      <c r="A46" s="132">
        <v>265</v>
      </c>
    </row>
    <row r="47" spans="1:1" x14ac:dyDescent="0.2">
      <c r="A47" s="132">
        <v>270</v>
      </c>
    </row>
    <row r="48" spans="1:1" x14ac:dyDescent="0.2">
      <c r="A48" s="132">
        <v>275</v>
      </c>
    </row>
    <row r="49" spans="1:1" x14ac:dyDescent="0.2">
      <c r="A49" s="132">
        <v>280</v>
      </c>
    </row>
    <row r="50" spans="1:1" x14ac:dyDescent="0.2">
      <c r="A50" s="132">
        <v>285</v>
      </c>
    </row>
    <row r="51" spans="1:1" x14ac:dyDescent="0.2">
      <c r="A51" s="132">
        <v>290</v>
      </c>
    </row>
    <row r="52" spans="1:1" x14ac:dyDescent="0.2">
      <c r="A52" s="132">
        <v>295</v>
      </c>
    </row>
    <row r="53" spans="1:1" x14ac:dyDescent="0.2">
      <c r="A53" s="132">
        <v>300</v>
      </c>
    </row>
    <row r="54" spans="1:1" x14ac:dyDescent="0.2">
      <c r="A54" s="132">
        <v>305</v>
      </c>
    </row>
    <row r="55" spans="1:1" x14ac:dyDescent="0.2">
      <c r="A55" s="132">
        <v>310</v>
      </c>
    </row>
    <row r="56" spans="1:1" x14ac:dyDescent="0.2">
      <c r="A56" s="132">
        <v>315</v>
      </c>
    </row>
    <row r="57" spans="1:1" x14ac:dyDescent="0.2">
      <c r="A57" s="132">
        <v>320</v>
      </c>
    </row>
    <row r="58" spans="1:1" x14ac:dyDescent="0.2">
      <c r="A58" s="132">
        <v>325</v>
      </c>
    </row>
    <row r="59" spans="1:1" x14ac:dyDescent="0.2">
      <c r="A59" s="132">
        <v>330</v>
      </c>
    </row>
    <row r="60" spans="1:1" x14ac:dyDescent="0.2">
      <c r="A60" s="132">
        <v>335</v>
      </c>
    </row>
    <row r="61" spans="1:1" x14ac:dyDescent="0.2">
      <c r="A61" s="132">
        <v>340</v>
      </c>
    </row>
    <row r="62" spans="1:1" x14ac:dyDescent="0.2">
      <c r="A62" s="132">
        <v>345</v>
      </c>
    </row>
    <row r="63" spans="1:1" x14ac:dyDescent="0.2">
      <c r="A63" s="132">
        <v>350</v>
      </c>
    </row>
    <row r="64" spans="1:1" x14ac:dyDescent="0.2">
      <c r="A64" s="132">
        <v>355</v>
      </c>
    </row>
    <row r="65" spans="1:1" x14ac:dyDescent="0.2">
      <c r="A65" s="132">
        <v>360</v>
      </c>
    </row>
    <row r="66" spans="1:1" x14ac:dyDescent="0.2">
      <c r="A66" s="132">
        <v>365</v>
      </c>
    </row>
    <row r="67" spans="1:1" x14ac:dyDescent="0.2">
      <c r="A67" s="132">
        <v>370</v>
      </c>
    </row>
    <row r="68" spans="1:1" x14ac:dyDescent="0.2">
      <c r="A68" s="132">
        <v>375</v>
      </c>
    </row>
    <row r="69" spans="1:1" x14ac:dyDescent="0.2">
      <c r="A69" s="132">
        <v>380</v>
      </c>
    </row>
    <row r="70" spans="1:1" x14ac:dyDescent="0.2">
      <c r="A70" s="132">
        <v>385</v>
      </c>
    </row>
    <row r="71" spans="1:1" x14ac:dyDescent="0.2">
      <c r="A71" s="132">
        <v>390</v>
      </c>
    </row>
    <row r="72" spans="1:1" x14ac:dyDescent="0.2">
      <c r="A72" s="132">
        <v>395</v>
      </c>
    </row>
    <row r="73" spans="1:1" x14ac:dyDescent="0.2">
      <c r="A73" s="132">
        <v>400</v>
      </c>
    </row>
  </sheetData>
  <sheetProtection password="C077" sheet="1" objects="1" scenarios="1"/>
  <phoneticPr fontId="9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Fogli di lavoro</vt:lpstr>
      </vt:variant>
      <vt:variant>
        <vt:i4>7</vt:i4>
      </vt:variant>
      <vt:variant>
        <vt:lpstr>Finestre di dialogo</vt:lpstr>
      </vt:variant>
      <vt:variant>
        <vt:i4>6</vt:i4>
      </vt:variant>
      <vt:variant>
        <vt:lpstr>Intervalli denominati</vt:lpstr>
      </vt:variant>
      <vt:variant>
        <vt:i4>12</vt:i4>
      </vt:variant>
    </vt:vector>
  </HeadingPairs>
  <TitlesOfParts>
    <vt:vector size="25" baseType="lpstr">
      <vt:lpstr>Verbale</vt:lpstr>
      <vt:lpstr>A - Elenco domande</vt:lpstr>
      <vt:lpstr>B - Graduatoria amm. a selez.</vt:lpstr>
      <vt:lpstr>C - Idonei Ammessi</vt:lpstr>
      <vt:lpstr>D - Idonei Non Ammessi</vt:lpstr>
      <vt:lpstr>E - Non idonei</vt:lpstr>
      <vt:lpstr>dialogo</vt:lpstr>
      <vt:lpstr>Dialogo1</vt:lpstr>
      <vt:lpstr>Dialogo2</vt:lpstr>
      <vt:lpstr>Discesa</vt:lpstr>
      <vt:lpstr>Scritto</vt:lpstr>
      <vt:lpstr>Colloquio</vt:lpstr>
      <vt:lpstr>Titoli</vt:lpstr>
      <vt:lpstr>'A - Elenco domande'!Area_stampa</vt:lpstr>
      <vt:lpstr>'B - Graduatoria amm. a selez.'!Area_stampa</vt:lpstr>
      <vt:lpstr>'C - Idonei Ammessi'!Area_stampa</vt:lpstr>
      <vt:lpstr>'D - Idonei Non Ammessi'!Area_stampa</vt:lpstr>
      <vt:lpstr>'E - Non idonei'!Area_stampa</vt:lpstr>
      <vt:lpstr>Verbale!Area_stampa</vt:lpstr>
      <vt:lpstr>'B - Graduatoria amm. a selez.'!Prec</vt:lpstr>
      <vt:lpstr>'A - Elenco domande'!Titoli_stampa</vt:lpstr>
      <vt:lpstr>'B - Graduatoria amm. a selez.'!Titoli_stampa</vt:lpstr>
      <vt:lpstr>'C - Idonei Ammessi'!Titoli_stampa</vt:lpstr>
      <vt:lpstr>'D - Idonei Non Ammessi'!Titoli_stampa</vt:lpstr>
      <vt:lpstr>'E - Non idonei'!Titoli_stampa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Samà Saverio</dc:creator>
  <cp:lastModifiedBy>Giambattista Di Giamberardino</cp:lastModifiedBy>
  <cp:lastPrinted>2016-10-10T10:41:27Z</cp:lastPrinted>
  <dcterms:created xsi:type="dcterms:W3CDTF">2003-07-08T12:57:12Z</dcterms:created>
  <dcterms:modified xsi:type="dcterms:W3CDTF">2016-10-10T10:41:35Z</dcterms:modified>
</cp:coreProperties>
</file>