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ietro\Desktop\Martina Lavoro\"/>
    </mc:Choice>
  </mc:AlternateContent>
  <xr:revisionPtr revIDLastSave="0" documentId="8_{B7BA1890-FA67-408B-B148-4A8CB172766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iabilitazione  2020" sheetId="4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" i="4" l="1"/>
  <c r="D13" i="4"/>
  <c r="I13" i="4"/>
  <c r="F14" i="4"/>
  <c r="D14" i="4"/>
  <c r="D9" i="4"/>
  <c r="D17" i="4"/>
  <c r="J23" i="4"/>
  <c r="J22" i="4"/>
  <c r="J27" i="4"/>
  <c r="J26" i="4"/>
  <c r="J25" i="4"/>
  <c r="J24" i="4"/>
  <c r="J30" i="4"/>
  <c r="J31" i="4"/>
  <c r="J29" i="4"/>
  <c r="J28" i="4"/>
  <c r="D20" i="4"/>
  <c r="D21" i="4"/>
  <c r="D22" i="4"/>
</calcChain>
</file>

<file path=xl/sharedStrings.xml><?xml version="1.0" encoding="utf-8"?>
<sst xmlns="http://schemas.openxmlformats.org/spreadsheetml/2006/main" count="46" uniqueCount="42">
  <si>
    <t xml:space="preserve">Importo giornaliero indennità accompagnamento </t>
  </si>
  <si>
    <t>Coefficiente di compartecipazione</t>
  </si>
  <si>
    <t>ISEE contribuente</t>
  </si>
  <si>
    <t>ISEE soglia minima</t>
  </si>
  <si>
    <t>ISEE soglia massima</t>
  </si>
  <si>
    <t>Indennità di accompagnamento (mensile)</t>
  </si>
  <si>
    <t>importo indennità di accompagnamento mensile 2016</t>
  </si>
  <si>
    <t>Nome utente</t>
  </si>
  <si>
    <t>PARAMETRI</t>
  </si>
  <si>
    <t>Accompagno (S/N)</t>
  </si>
  <si>
    <t>S</t>
  </si>
  <si>
    <t>N</t>
  </si>
  <si>
    <t>Importi giornalieri</t>
  </si>
  <si>
    <t>NOTE</t>
  </si>
  <si>
    <t>Importo giornaliero a carico del Comune</t>
  </si>
  <si>
    <t>Importo giornaliero a carico dell'Utente</t>
  </si>
  <si>
    <t>Quota</t>
  </si>
  <si>
    <t>Dati di riferimento</t>
  </si>
  <si>
    <t>Totale</t>
  </si>
  <si>
    <t>Residenziale Mantenimento Elevato</t>
  </si>
  <si>
    <t>Residenziale Mantenimento Medio</t>
  </si>
  <si>
    <t>Semiresidenziale Mantenimento Elevato</t>
  </si>
  <si>
    <t>Semiresidenziale Mantenimento Medio</t>
  </si>
  <si>
    <t>Semiresidenziale Mantenimento Lieve</t>
  </si>
  <si>
    <t>Tariffa giornaliera sociale Riabilitazione</t>
  </si>
  <si>
    <t>Importi giornalieri Mantenimento</t>
  </si>
  <si>
    <t>Importo giornaliero a carico del Comune (Residenziale Elevato)</t>
  </si>
  <si>
    <t>Importo giornaliero a carico dell'Utente (Residenziale Elevato)</t>
  </si>
  <si>
    <t>Importo giornaliero a carico del Comune (Residenziale Medio)</t>
  </si>
  <si>
    <t>Importo giornaliero a carico dell'Utente (Residenziale Medio)</t>
  </si>
  <si>
    <t>Importo giornaliero a carico del Comune (Semiresidenziale Elevato)</t>
  </si>
  <si>
    <t>Importo giornaliero a carico dell'Utente (Semiresidenziale Elevato)</t>
  </si>
  <si>
    <t>Importo giornaliero a carico del Comune (Semiresidenziale Medio)</t>
  </si>
  <si>
    <t>Importo giornaliero a carico dell'Utente (Semiresidenziale Medio)</t>
  </si>
  <si>
    <t>Importo giornaliero a carico del Comune (Semiresidenziale Lieve)</t>
  </si>
  <si>
    <t>Importo giornaliero a carico dell'Utente (Semiresidenziale Lieve)</t>
  </si>
  <si>
    <t xml:space="preserve">DIREZIONE REGIONALE PER L'INCLUSIONE SOCIALE </t>
  </si>
  <si>
    <t xml:space="preserve">Esclusivamente per il regime residenziale selezionare se è percepito l'accompagnamento </t>
  </si>
  <si>
    <t>Area Famiglia, Minori e Persone fragili</t>
  </si>
  <si>
    <t>Selezionare il Livello</t>
  </si>
  <si>
    <t>Inserire il nominativo dell'Utente</t>
  </si>
  <si>
    <t xml:space="preserve">Inserire il valore ISEE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</si>
</sst>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Gill Sans MT"/>
      <family val="2"/>
    </font>
    <font>
      <b/>
      <sz val="12"/>
      <color rgb="FF000036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/>
    <xf numFmtId="164" fontId="0" fillId="0" borderId="0" xfId="0" applyNumberFormat="1"/>
    <xf numFmtId="49" fontId="0" fillId="0" borderId="0" xfId="0" applyNumberFormat="1" applyAlignment="1">
      <alignment wrapText="1"/>
    </xf>
    <xf numFmtId="4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/>
    <xf numFmtId="0" fontId="1" fillId="0" borderId="0" xfId="0" applyFont="1" applyAlignment="1">
      <alignment horizontal="center"/>
    </xf>
    <xf numFmtId="164" fontId="0" fillId="0" borderId="0" xfId="0" applyNumberFormat="1" applyBorder="1"/>
    <xf numFmtId="0" fontId="0" fillId="0" borderId="2" xfId="0" applyBorder="1"/>
    <xf numFmtId="164" fontId="0" fillId="0" borderId="2" xfId="0" applyNumberFormat="1" applyBorder="1"/>
    <xf numFmtId="16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Border="1"/>
    <xf numFmtId="4" fontId="0" fillId="0" borderId="2" xfId="0" applyNumberFormat="1" applyBorder="1"/>
    <xf numFmtId="0" fontId="0" fillId="3" borderId="2" xfId="0" applyFill="1" applyBorder="1"/>
    <xf numFmtId="164" fontId="2" fillId="0" borderId="0" xfId="0" applyNumberFormat="1" applyFont="1"/>
    <xf numFmtId="164" fontId="0" fillId="0" borderId="2" xfId="0" applyNumberFormat="1" applyBorder="1" applyAlignment="1">
      <alignment wrapText="1"/>
    </xf>
    <xf numFmtId="2" fontId="0" fillId="0" borderId="0" xfId="0" applyNumberFormat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righ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933450</xdr:colOff>
      <xdr:row>0</xdr:row>
      <xdr:rowOff>28575</xdr:rowOff>
    </xdr:from>
    <xdr:to>
      <xdr:col>1</xdr:col>
      <xdr:colOff>2838450</xdr:colOff>
      <xdr:row>1</xdr:row>
      <xdr:rowOff>200025</xdr:rowOff>
    </xdr:to>
    <xdr:pic>
      <xdr:nvPicPr>
        <xdr:cNvPr id="2" name="Immagine 1" descr="Regione Lazi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9675" y="28575"/>
          <a:ext cx="19050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4"/>
  <sheetViews>
    <sheetView showGridLines="0" tabSelected="1" workbookViewId="0">
      <selection activeCell="C9" sqref="C9"/>
    </sheetView>
  </sheetViews>
  <sheetFormatPr defaultColWidth="8.85546875" defaultRowHeight="15" x14ac:dyDescent="0.25"/>
  <cols>
    <col min="1" max="1" width="4.140625" style="1" customWidth="1"/>
    <col min="2" max="2" width="45" style="1" customWidth="1"/>
    <col min="3" max="3" width="3" style="1" customWidth="1"/>
    <col min="4" max="4" width="11.7109375" style="1" customWidth="1"/>
    <col min="5" max="5" width="43.140625" style="1" customWidth="1"/>
    <col min="6" max="6" width="22.140625" style="1" hidden="1" customWidth="1"/>
    <col min="7" max="7" width="7.42578125" style="1" hidden="1" customWidth="1"/>
    <col min="8" max="8" width="23.140625" style="1" hidden="1" customWidth="1"/>
    <col min="9" max="9" width="37.85546875" style="1" hidden="1" customWidth="1"/>
    <col min="10" max="10" width="23.42578125" style="1" hidden="1" customWidth="1"/>
    <col min="11" max="12" width="9.140625" style="1" customWidth="1"/>
    <col min="13" max="16384" width="8.85546875" style="1"/>
  </cols>
  <sheetData>
    <row r="1" spans="2:9" ht="24" customHeight="1" x14ac:dyDescent="0.4">
      <c r="C1" s="22" t="s">
        <v>36</v>
      </c>
    </row>
    <row r="2" spans="2:9" ht="19.5" x14ac:dyDescent="0.4">
      <c r="C2" s="23" t="s">
        <v>38</v>
      </c>
    </row>
    <row r="6" spans="2:9" x14ac:dyDescent="0.25">
      <c r="B6" s="5" t="s">
        <v>7</v>
      </c>
      <c r="D6" s="10" t="s">
        <v>16</v>
      </c>
      <c r="E6" s="10" t="s">
        <v>13</v>
      </c>
      <c r="H6" s="5" t="s">
        <v>8</v>
      </c>
    </row>
    <row r="7" spans="2:9" x14ac:dyDescent="0.25">
      <c r="B7" s="27"/>
      <c r="C7" s="28"/>
      <c r="D7" s="18"/>
      <c r="E7" s="13" t="s">
        <v>40</v>
      </c>
    </row>
    <row r="8" spans="2:9" x14ac:dyDescent="0.25">
      <c r="B8" s="25" t="s">
        <v>2</v>
      </c>
      <c r="C8" s="26"/>
      <c r="D8" s="14">
        <v>0</v>
      </c>
      <c r="E8" s="20" t="s">
        <v>41</v>
      </c>
      <c r="H8" s="1" t="s">
        <v>3</v>
      </c>
      <c r="I8" s="2">
        <v>5000</v>
      </c>
    </row>
    <row r="9" spans="2:9" ht="33" customHeight="1" x14ac:dyDescent="0.25">
      <c r="B9" s="12" t="s">
        <v>9</v>
      </c>
      <c r="C9" s="15" t="s">
        <v>10</v>
      </c>
      <c r="D9" s="13">
        <f>IF(C9="S",I13,0)</f>
        <v>17.059999999999999</v>
      </c>
      <c r="E9" s="20" t="s">
        <v>37</v>
      </c>
      <c r="H9" s="1" t="s">
        <v>4</v>
      </c>
      <c r="I9" s="2">
        <v>20000</v>
      </c>
    </row>
    <row r="10" spans="2:9" x14ac:dyDescent="0.25">
      <c r="B10" s="16"/>
      <c r="D10" s="11"/>
      <c r="E10" s="11"/>
      <c r="I10" s="2"/>
    </row>
    <row r="11" spans="2:9" ht="18.75" customHeight="1" x14ac:dyDescent="0.25">
      <c r="B11" s="5" t="s">
        <v>17</v>
      </c>
      <c r="D11" s="11"/>
      <c r="E11" s="11"/>
      <c r="I11" s="2"/>
    </row>
    <row r="12" spans="2:9" ht="15" customHeight="1" x14ac:dyDescent="0.25">
      <c r="B12" s="29" t="s">
        <v>5</v>
      </c>
      <c r="C12" s="29"/>
      <c r="D12" s="13">
        <f>I12</f>
        <v>520.29</v>
      </c>
      <c r="E12" s="2"/>
      <c r="H12" s="3" t="s">
        <v>6</v>
      </c>
      <c r="I12" s="7">
        <v>520.29</v>
      </c>
    </row>
    <row r="13" spans="2:9" x14ac:dyDescent="0.25">
      <c r="B13" s="29" t="s">
        <v>0</v>
      </c>
      <c r="C13" s="29"/>
      <c r="D13" s="13">
        <f>ROUND(($D$12*12/366),2)</f>
        <v>17.059999999999999</v>
      </c>
      <c r="E13" s="2"/>
      <c r="F13" s="21">
        <v>0</v>
      </c>
      <c r="H13" s="1" t="s">
        <v>0</v>
      </c>
      <c r="I13" s="2">
        <f>ROUND(($I$12*12/366),2)</f>
        <v>17.059999999999999</v>
      </c>
    </row>
    <row r="14" spans="2:9" x14ac:dyDescent="0.25">
      <c r="B14" s="29" t="s">
        <v>1</v>
      </c>
      <c r="C14" s="29"/>
      <c r="D14" s="17">
        <f>ROUND(IF(($D$8&lt;5000),F13,F14),2)</f>
        <v>0</v>
      </c>
      <c r="E14" s="4"/>
      <c r="F14" s="17">
        <f>ROUND(($D$8-$I$8)/($I$9-$I$8),2)</f>
        <v>-0.33</v>
      </c>
      <c r="H14" s="1" t="s">
        <v>19</v>
      </c>
      <c r="I14" s="2">
        <v>35.64</v>
      </c>
    </row>
    <row r="15" spans="2:9" x14ac:dyDescent="0.25">
      <c r="H15" s="1" t="s">
        <v>20</v>
      </c>
      <c r="I15" s="2">
        <v>29.44</v>
      </c>
    </row>
    <row r="16" spans="2:9" x14ac:dyDescent="0.25">
      <c r="B16" s="30" t="s">
        <v>24</v>
      </c>
      <c r="C16" s="30"/>
      <c r="H16" s="1" t="s">
        <v>21</v>
      </c>
      <c r="I16" s="2">
        <v>18.73</v>
      </c>
    </row>
    <row r="17" spans="2:10" x14ac:dyDescent="0.25">
      <c r="B17" s="27" t="s">
        <v>21</v>
      </c>
      <c r="C17" s="28"/>
      <c r="D17" s="13">
        <f>IF(B17=H14,I14,IF(B17=H15,I15,IF(B17=H16,I16,IF(B17=H17,I17,IF(B17=H18,I18,"Manca Selezione")))))</f>
        <v>18.73</v>
      </c>
      <c r="E17" s="13" t="s">
        <v>39</v>
      </c>
      <c r="H17" s="1" t="s">
        <v>22</v>
      </c>
      <c r="I17" s="2">
        <v>14.98</v>
      </c>
    </row>
    <row r="18" spans="2:10" x14ac:dyDescent="0.25">
      <c r="D18" s="2"/>
      <c r="E18" s="2"/>
      <c r="H18" s="1" t="s">
        <v>23</v>
      </c>
      <c r="I18" s="2">
        <v>13.11</v>
      </c>
    </row>
    <row r="19" spans="2:10" x14ac:dyDescent="0.25">
      <c r="B19" s="30" t="s">
        <v>12</v>
      </c>
      <c r="C19" s="30"/>
      <c r="D19" s="2"/>
      <c r="E19" s="2"/>
      <c r="H19" s="1" t="s">
        <v>9</v>
      </c>
      <c r="I19" s="1" t="s">
        <v>10</v>
      </c>
      <c r="J19" s="1" t="s">
        <v>11</v>
      </c>
    </row>
    <row r="20" spans="2:10" x14ac:dyDescent="0.25">
      <c r="B20" s="29" t="s">
        <v>14</v>
      </c>
      <c r="C20" s="29"/>
      <c r="D20" s="13">
        <f>ROUND(J22+J26+J24+J28+J30,2)</f>
        <v>18.73</v>
      </c>
      <c r="E20" s="2"/>
    </row>
    <row r="21" spans="2:10" x14ac:dyDescent="0.25">
      <c r="B21" s="31" t="s">
        <v>15</v>
      </c>
      <c r="C21" s="31"/>
      <c r="D21" s="13">
        <f>ROUND(J23+J25+J27+J29+J31,2)</f>
        <v>0</v>
      </c>
      <c r="E21" s="8"/>
      <c r="H21" s="5" t="s">
        <v>25</v>
      </c>
      <c r="J21" s="8"/>
    </row>
    <row r="22" spans="2:10" ht="18.75" x14ac:dyDescent="0.3">
      <c r="B22" s="24" t="s">
        <v>18</v>
      </c>
      <c r="C22" s="24"/>
      <c r="D22" s="19">
        <f>ROUND(D21+D20,2)</f>
        <v>18.73</v>
      </c>
      <c r="E22" s="7"/>
      <c r="H22" s="1" t="s">
        <v>26</v>
      </c>
      <c r="I22" s="6"/>
      <c r="J22" s="7">
        <f>ROUND(IF(B17=H14,(D17-J23),0),2)</f>
        <v>0</v>
      </c>
    </row>
    <row r="23" spans="2:10" x14ac:dyDescent="0.25">
      <c r="E23" s="7"/>
      <c r="H23" s="9" t="s">
        <v>27</v>
      </c>
      <c r="J23" s="7">
        <f>ROUND(IF(B17=H14,(D14*(D17-D9)+D9),0),2)</f>
        <v>0</v>
      </c>
    </row>
    <row r="24" spans="2:10" x14ac:dyDescent="0.25">
      <c r="H24" s="9" t="s">
        <v>28</v>
      </c>
      <c r="I24" s="6"/>
      <c r="J24" s="7">
        <f>ROUND(IF(B17=H15,(D17-J25),0),2)</f>
        <v>0</v>
      </c>
    </row>
    <row r="25" spans="2:10" x14ac:dyDescent="0.25">
      <c r="H25" s="9" t="s">
        <v>29</v>
      </c>
      <c r="J25" s="7">
        <f>ROUND(IF(B17=H15,(D14*(D17-D9)+D9),0),2)</f>
        <v>0</v>
      </c>
    </row>
    <row r="26" spans="2:10" x14ac:dyDescent="0.25">
      <c r="H26" s="1" t="s">
        <v>30</v>
      </c>
      <c r="J26" s="7">
        <f>ROUND(IF(B17=H16,(D17-J27),0),2)</f>
        <v>18.73</v>
      </c>
    </row>
    <row r="27" spans="2:10" x14ac:dyDescent="0.25">
      <c r="H27" s="9" t="s">
        <v>31</v>
      </c>
      <c r="J27" s="7">
        <f>ROUND(IF(B17=H16,(D14*(D17)),0),2)</f>
        <v>0</v>
      </c>
    </row>
    <row r="28" spans="2:10" x14ac:dyDescent="0.25">
      <c r="D28" s="2"/>
      <c r="H28" s="1" t="s">
        <v>32</v>
      </c>
      <c r="J28" s="7">
        <f>ROUND(IF(B17=H17,(D17-J29),0),2)</f>
        <v>0</v>
      </c>
    </row>
    <row r="29" spans="2:10" x14ac:dyDescent="0.25">
      <c r="H29" s="9" t="s">
        <v>33</v>
      </c>
      <c r="J29" s="7">
        <f>ROUND(IF(B17=H17,(D14*(D17)),0),2)</f>
        <v>0</v>
      </c>
    </row>
    <row r="30" spans="2:10" x14ac:dyDescent="0.25">
      <c r="D30" s="7"/>
      <c r="H30" s="1" t="s">
        <v>34</v>
      </c>
      <c r="J30" s="7">
        <f>ROUND(IF(B17=H18,(D17-J31),0),2)</f>
        <v>0</v>
      </c>
    </row>
    <row r="31" spans="2:10" x14ac:dyDescent="0.25">
      <c r="D31" s="7"/>
      <c r="H31" s="9" t="s">
        <v>35</v>
      </c>
      <c r="J31" s="7">
        <f>ROUND(IF(B17=H18,(D14*D17),0),2)</f>
        <v>0</v>
      </c>
    </row>
    <row r="32" spans="2:10" x14ac:dyDescent="0.25">
      <c r="D32" s="7"/>
    </row>
    <row r="33" spans="4:4" x14ac:dyDescent="0.25">
      <c r="D33" s="7"/>
    </row>
    <row r="34" spans="4:4" x14ac:dyDescent="0.25">
      <c r="D34" s="7"/>
    </row>
  </sheetData>
  <sheetProtection algorithmName="SHA-512" hashValue="77kb9CFsUKIqrJdK9X7KbR6XdUoo1xSLJh1BBvr0hi29Jnt9auMhWqq42WsGfhIToKhFKjfdPot6CkeMfn544A==" saltValue="qRJoK1dX5MO2pWwfxfATQQ==" spinCount="100000" sheet="1" selectLockedCells="1"/>
  <mergeCells count="11">
    <mergeCell ref="B22:C22"/>
    <mergeCell ref="B8:C8"/>
    <mergeCell ref="B7:C7"/>
    <mergeCell ref="B12:C12"/>
    <mergeCell ref="B13:C13"/>
    <mergeCell ref="B14:C14"/>
    <mergeCell ref="B16:C16"/>
    <mergeCell ref="B19:C19"/>
    <mergeCell ref="B20:C20"/>
    <mergeCell ref="B21:C21"/>
    <mergeCell ref="B17:C17"/>
  </mergeCells>
  <dataValidations count="3">
    <dataValidation type="decimal" allowBlank="1" showErrorMessage="1" error="ISEE fuori soglia_x000a_massima (€20.000)" sqref="D8" xr:uid="{00000000-0002-0000-0000-000000000000}">
      <formula1>0</formula1>
      <formula2>I9</formula2>
    </dataValidation>
    <dataValidation type="list" allowBlank="1" showInputMessage="1" showErrorMessage="1" error="Immettere &quot;S&quot; per SI e &quot;N&quot; per NO" sqref="C9" xr:uid="{00000000-0002-0000-0000-000001000000}">
      <formula1>$I$19:$J$19</formula1>
    </dataValidation>
    <dataValidation type="list" allowBlank="1" showInputMessage="1" showErrorMessage="1" sqref="B17:C17" xr:uid="{00000000-0002-0000-0000-000002000000}">
      <formula1>$H$14:$H$18</formula1>
    </dataValidation>
  </dataValidations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Riabilitazione 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Giada Di Giammarco</dc:creator>
  <cp:lastModifiedBy>Pietro</cp:lastModifiedBy>
  <dcterms:created xsi:type="dcterms:W3CDTF">2016-11-16T09:44:29Z</dcterms:created>
  <dcterms:modified xsi:type="dcterms:W3CDTF">2020-06-11T15:43:01Z</dcterms:modified>
</cp:coreProperties>
</file>